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Ｃ 社教班\01 R7\★団体計画書\R8年度用\"/>
    </mc:Choice>
  </mc:AlternateContent>
  <xr:revisionPtr revIDLastSave="0" documentId="13_ncr:1_{AB611EA2-B46F-4B57-AA81-2C4F66840F7F}" xr6:coauthVersionLast="47" xr6:coauthVersionMax="47" xr10:uidLastSave="{00000000-0000-0000-0000-000000000000}"/>
  <bookViews>
    <workbookView xWindow="-120" yWindow="-120" windowWidth="20730" windowHeight="11040" firstSheet="1" activeTab="2" xr2:uid="{93A6D5CD-8B19-4D5A-8903-A735E7E11F4D}"/>
  </bookViews>
  <sheets>
    <sheet name="◎施設管理" sheetId="4" state="hidden" r:id="rId1"/>
    <sheet name="入力ページ" sheetId="1" r:id="rId2"/>
    <sheet name="⑥利用計画書" sheetId="2" r:id="rId3"/>
    <sheet name="①許可申請" sheetId="3" r:id="rId4"/>
  </sheets>
  <externalReferences>
    <externalReference r:id="rId5"/>
  </externalReferences>
  <definedNames>
    <definedName name="ExtraCredit" localSheetId="0">#REF!</definedName>
    <definedName name="ExtraCredit" localSheetId="1">#REF!</definedName>
    <definedName name="ExtraCredit">#REF!</definedName>
    <definedName name="MoreFruit" localSheetId="0">#REF!</definedName>
    <definedName name="MoreFruit" localSheetId="1">#REF!</definedName>
    <definedName name="MoreFruit">#REF!</definedName>
    <definedName name="MoreItem" localSheetId="0">#REF!</definedName>
    <definedName name="MoreItem" localSheetId="1">#REF!</definedName>
    <definedName name="MoreItem">#REF!</definedName>
    <definedName name="MoreItems" localSheetId="0">#REF!</definedName>
    <definedName name="MoreItems" localSheetId="1">#REF!</definedName>
    <definedName name="MoreItems">#REF!</definedName>
    <definedName name="_xlnm.Print_Area" localSheetId="3">①許可申請!$A$2:$X$41</definedName>
    <definedName name="_xlnm.Print_Area" localSheetId="2">⑥利用計画書!$B$8:$AT$97</definedName>
    <definedName name="SUMExtraCredit" localSheetId="0">#REF!</definedName>
    <definedName name="SUMExtraCredit" localSheetId="1">#REF!</definedName>
    <definedName name="SUMExtraCredit">#REF!</definedName>
    <definedName name="SUMIF" localSheetId="0">#REF!</definedName>
    <definedName name="SUMIF" localSheetId="1">#REF!</definedName>
    <definedName name="SUMIF">#REF!</definedName>
    <definedName name="SUMIFExtraCredit" localSheetId="0">#REF!</definedName>
    <definedName name="SUMIFExtraCredit" localSheetId="1">#REF!</definedName>
    <definedName name="SUMIFExtraCredit">#REF!</definedName>
    <definedName name="果物" localSheetId="0">#REF!</definedName>
    <definedName name="果物" localSheetId="1">#REF!</definedName>
    <definedName name="果物">#REF!</definedName>
    <definedName name="項目" localSheetId="0">#REF!</definedName>
    <definedName name="項目" localSheetId="1">#REF!</definedName>
    <definedName name="項目">#REF!</definedName>
    <definedName name="集計" localSheetId="0">#REF!</definedName>
    <definedName name="集計" localSheetId="1">#REF!</definedName>
    <definedName name="集計">#REF!</definedName>
    <definedName name="肉類" localSheetId="0">#REF!</definedName>
    <definedName name="肉類" localSheetId="1">#REF!</definedName>
    <definedName name="肉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 i="2" l="1"/>
  <c r="N39" i="3"/>
  <c r="J39" i="3"/>
  <c r="G39" i="3"/>
  <c r="G38" i="3"/>
  <c r="G37" i="3"/>
  <c r="I36" i="3"/>
  <c r="G36" i="3"/>
  <c r="R35" i="3"/>
  <c r="O35" i="3"/>
  <c r="R34" i="3"/>
  <c r="O34" i="3"/>
  <c r="U33" i="3"/>
  <c r="G33" i="3"/>
  <c r="D33" i="3"/>
  <c r="U32" i="3"/>
  <c r="G32" i="3"/>
  <c r="D32" i="3"/>
  <c r="U31" i="3"/>
  <c r="G31" i="3"/>
  <c r="D31" i="3"/>
  <c r="U30" i="3"/>
  <c r="G30" i="3"/>
  <c r="D30" i="3"/>
  <c r="U29" i="3"/>
  <c r="G29" i="3"/>
  <c r="D29" i="3"/>
  <c r="U28" i="3"/>
  <c r="G28" i="3"/>
  <c r="D28" i="3"/>
  <c r="U27" i="3"/>
  <c r="G27" i="3"/>
  <c r="D27" i="3"/>
  <c r="U26" i="3"/>
  <c r="G26" i="3"/>
  <c r="D26" i="3"/>
  <c r="U25" i="3"/>
  <c r="G25" i="3"/>
  <c r="D25" i="3"/>
  <c r="U24" i="3"/>
  <c r="G24" i="3"/>
  <c r="D24" i="3"/>
  <c r="U23" i="3"/>
  <c r="U35" i="3" s="1"/>
  <c r="G23" i="3"/>
  <c r="D23" i="3"/>
  <c r="U22" i="3"/>
  <c r="U34" i="3" s="1"/>
  <c r="G22" i="3"/>
  <c r="D22" i="3"/>
  <c r="T18" i="3"/>
  <c r="J18" i="3"/>
  <c r="U17" i="3"/>
  <c r="S17" i="3"/>
  <c r="K17" i="3"/>
  <c r="I17" i="3"/>
  <c r="G17" i="3"/>
  <c r="D17" i="3"/>
  <c r="D16" i="3"/>
  <c r="D15" i="3"/>
  <c r="R11" i="3"/>
  <c r="O11" i="3"/>
  <c r="L11" i="3"/>
  <c r="L10" i="3"/>
  <c r="L9" i="3"/>
  <c r="L8" i="3"/>
  <c r="O7" i="3"/>
  <c r="M7" i="3"/>
  <c r="U4" i="3"/>
  <c r="S4" i="3"/>
  <c r="P4" i="3"/>
  <c r="AM77" i="2"/>
  <c r="AM74" i="2"/>
  <c r="AM65" i="2"/>
  <c r="AM62" i="2"/>
  <c r="AQ57" i="2"/>
  <c r="AM57" i="2"/>
  <c r="AJ57" i="2"/>
  <c r="AH57" i="2"/>
  <c r="AD57" i="2"/>
  <c r="AA57" i="2"/>
  <c r="M57" i="2"/>
  <c r="J57" i="2"/>
  <c r="T56" i="2"/>
  <c r="P55" i="2"/>
  <c r="M55" i="2"/>
  <c r="J55" i="2"/>
  <c r="X54" i="2"/>
  <c r="U54" i="2"/>
  <c r="AM44" i="2"/>
  <c r="AM41" i="2"/>
  <c r="AM32" i="2"/>
  <c r="AM29" i="2"/>
  <c r="AM20" i="2"/>
  <c r="AM89" i="2" s="1"/>
  <c r="AM17" i="2"/>
  <c r="AQ12" i="2"/>
  <c r="AM12" i="2"/>
  <c r="AJ12" i="2"/>
  <c r="P12" i="2"/>
  <c r="M12" i="2"/>
  <c r="J12" i="2"/>
  <c r="AH11" i="2"/>
  <c r="AE11" i="2"/>
  <c r="AB11" i="2"/>
  <c r="T11" i="2"/>
  <c r="M10" i="2"/>
  <c r="J10" i="2"/>
  <c r="BA9" i="2"/>
  <c r="AZ9" i="2"/>
  <c r="AY9" i="2"/>
  <c r="AX9" i="2"/>
  <c r="AW9" i="2" s="1"/>
  <c r="AV9" i="2" s="1"/>
  <c r="M3" i="2" s="1"/>
  <c r="AG9" i="2"/>
  <c r="AG54" i="2" s="1"/>
  <c r="AE9" i="2"/>
  <c r="AE54" i="2" s="1"/>
  <c r="AB9" i="2"/>
  <c r="AB54" i="2" s="1"/>
  <c r="R9" i="2"/>
  <c r="R54" i="2" s="1"/>
  <c r="D9" i="2"/>
  <c r="D54" i="2" s="1"/>
  <c r="AX8" i="2"/>
  <c r="AW8" i="2"/>
  <c r="AV8" i="2"/>
  <c r="AC7" i="2"/>
  <c r="B6" i="2"/>
  <c r="B5" i="2"/>
  <c r="AM1" i="2"/>
  <c r="A106" i="1"/>
  <c r="AO66" i="1"/>
  <c r="B93" i="2"/>
  <c r="B81" i="2"/>
  <c r="B67" i="2"/>
  <c r="B46" i="2"/>
  <c r="B41" i="1"/>
  <c r="AE39" i="1"/>
  <c r="J35" i="3" s="1"/>
  <c r="AA39" i="1"/>
  <c r="J33" i="3" s="1"/>
  <c r="Y39" i="1"/>
  <c r="J32" i="3" s="1"/>
  <c r="W39" i="1"/>
  <c r="J31" i="3" s="1"/>
  <c r="U39" i="1"/>
  <c r="J30" i="3" s="1"/>
  <c r="S39" i="1"/>
  <c r="J29" i="3" s="1"/>
  <c r="Q39" i="1"/>
  <c r="J28" i="3" s="1"/>
  <c r="O39" i="1"/>
  <c r="J27" i="3" s="1"/>
  <c r="M39" i="1"/>
  <c r="J26" i="3" s="1"/>
  <c r="K39" i="1"/>
  <c r="J25" i="3" s="1"/>
  <c r="I39" i="1"/>
  <c r="J24" i="3" s="1"/>
  <c r="G39" i="1"/>
  <c r="J23" i="3" s="1"/>
  <c r="E39" i="1"/>
  <c r="J22" i="3" s="1"/>
  <c r="AE38" i="1"/>
  <c r="G35" i="3" s="1"/>
  <c r="AC38" i="1"/>
  <c r="G34" i="3" s="1"/>
  <c r="AE37" i="1"/>
  <c r="D35" i="3" s="1"/>
  <c r="AC37" i="1"/>
  <c r="D34" i="3" s="1"/>
  <c r="M32" i="1"/>
  <c r="Q33" i="1" s="1"/>
  <c r="B30" i="1"/>
  <c r="B29" i="1"/>
  <c r="B28" i="1"/>
  <c r="AD27" i="1"/>
  <c r="AT79" i="2" s="1"/>
  <c r="AC27" i="1"/>
  <c r="AR67" i="2" s="1"/>
  <c r="AB27" i="1"/>
  <c r="AT46" i="2" s="1"/>
  <c r="AA27" i="1"/>
  <c r="AT34" i="2" s="1"/>
  <c r="Z27" i="1"/>
  <c r="AT22" i="2" s="1"/>
  <c r="AE26" i="1"/>
  <c r="AP68" i="1" s="1"/>
  <c r="AP69" i="1" s="1"/>
  <c r="AD26" i="1"/>
  <c r="AT77" i="2" s="1"/>
  <c r="AC26" i="1"/>
  <c r="AT65" i="2" s="1"/>
  <c r="AB26" i="1"/>
  <c r="AA26" i="1"/>
  <c r="AS28" i="1" s="1"/>
  <c r="Z26" i="1"/>
  <c r="AR20" i="2" s="1"/>
  <c r="AE25" i="1"/>
  <c r="AR87" i="2" s="1"/>
  <c r="AD25" i="1"/>
  <c r="AR75" i="2" s="1"/>
  <c r="AC25" i="1"/>
  <c r="AR63" i="2" s="1"/>
  <c r="AB25" i="1"/>
  <c r="AR42" i="2" s="1"/>
  <c r="AA25" i="1"/>
  <c r="AR30" i="2" s="1"/>
  <c r="M25" i="1"/>
  <c r="J24" i="1"/>
  <c r="B24" i="1"/>
  <c r="B22" i="1"/>
  <c r="H21" i="1"/>
  <c r="AG5" i="2" s="1"/>
  <c r="AG7" i="2" s="1"/>
  <c r="B21" i="1"/>
  <c r="R20" i="1"/>
  <c r="K20" i="1"/>
  <c r="O22" i="1" s="1"/>
  <c r="B19" i="1"/>
  <c r="AG17" i="1"/>
  <c r="AF17" i="1"/>
  <c r="AD17" i="1"/>
  <c r="AE17" i="1" s="1"/>
  <c r="AC17" i="1"/>
  <c r="AB17" i="1" s="1"/>
  <c r="B17" i="1" s="1"/>
  <c r="AG16" i="1"/>
  <c r="AF16" i="1"/>
  <c r="AD16" i="1"/>
  <c r="AE16" i="1" s="1"/>
  <c r="AC16" i="1"/>
  <c r="AB16" i="1" s="1"/>
  <c r="B16" i="1" s="1"/>
  <c r="B13" i="1"/>
  <c r="B11" i="1"/>
  <c r="B9" i="1"/>
  <c r="Q13" i="1"/>
  <c r="F13" i="1"/>
  <c r="AO75" i="1" l="1"/>
  <c r="AO73" i="1"/>
  <c r="AP73" i="1"/>
  <c r="AP66" i="1"/>
  <c r="AI5" i="2"/>
  <c r="AI7" i="2" s="1"/>
  <c r="AK5" i="2"/>
  <c r="AK7" i="2" s="1"/>
  <c r="AM5" i="2"/>
  <c r="AM7" i="2" s="1"/>
  <c r="U20" i="1"/>
  <c r="R27" i="1" s="1"/>
  <c r="N26" i="1" s="1"/>
  <c r="B27" i="1" s="1"/>
  <c r="D5" i="1" s="1"/>
  <c r="O20" i="1"/>
  <c r="AT20" i="2"/>
  <c r="AO70" i="1"/>
  <c r="AO71" i="1" s="1"/>
  <c r="T55" i="2"/>
  <c r="T10" i="2"/>
  <c r="N20" i="1"/>
  <c r="AI9" i="2"/>
  <c r="AI54" i="2" s="1"/>
  <c r="P10" i="2"/>
  <c r="AR32" i="2"/>
  <c r="AR46" i="2"/>
  <c r="AT67" i="2"/>
  <c r="AO74" i="1"/>
  <c r="AT32" i="2"/>
  <c r="B69" i="2"/>
  <c r="AR89" i="2"/>
  <c r="AO68" i="1"/>
  <c r="AO69" i="1" s="1"/>
  <c r="AP74" i="1"/>
  <c r="B48" i="2"/>
  <c r="AT89" i="2"/>
  <c r="W17" i="3"/>
  <c r="AC39" i="1"/>
  <c r="AR34" i="2"/>
  <c r="B91" i="2"/>
  <c r="AE5" i="2"/>
  <c r="AE7" i="2" s="1"/>
  <c r="AR77" i="2"/>
  <c r="AR22" i="2"/>
  <c r="B79" i="2"/>
  <c r="AR65" i="2"/>
  <c r="AR79" i="2"/>
  <c r="AR44" i="2"/>
  <c r="AT44" i="2"/>
  <c r="P57" i="2"/>
  <c r="Z5" i="2" l="1"/>
  <c r="M2" i="2" s="1"/>
  <c r="E2" i="2" s="1"/>
  <c r="K6" i="1" s="1"/>
  <c r="B2" i="1" s="1"/>
  <c r="T22" i="1"/>
  <c r="Y22" i="1"/>
  <c r="AQ9" i="2" s="1"/>
  <c r="AQ54" i="2" s="1"/>
  <c r="V22" i="1"/>
  <c r="B36" i="2"/>
  <c r="B34" i="2"/>
  <c r="F32" i="1"/>
  <c r="J34" i="3"/>
  <c r="C57" i="2"/>
  <c r="C12" i="2"/>
  <c r="B24" i="2"/>
  <c r="B22" i="2"/>
  <c r="Q17" i="3" l="1"/>
  <c r="AO65" i="1"/>
  <c r="C20" i="1"/>
  <c r="F20" i="1"/>
  <c r="AP65" i="1"/>
  <c r="H20" i="1"/>
  <c r="D20" i="1"/>
  <c r="AO9" i="2"/>
  <c r="AO54" i="2" s="1"/>
  <c r="G20" i="1"/>
  <c r="E20" i="1"/>
  <c r="O17" i="3"/>
  <c r="AL9" i="2"/>
  <c r="AL54" i="2" s="1"/>
  <c r="AG36" i="1"/>
  <c r="Q32" i="1"/>
  <c r="B32" i="1" s="1"/>
</calcChain>
</file>

<file path=xl/sharedStrings.xml><?xml version="1.0" encoding="utf-8"?>
<sst xmlns="http://schemas.openxmlformats.org/spreadsheetml/2006/main" count="484" uniqueCount="202">
  <si>
    <r>
      <rPr>
        <sz val="12"/>
        <rFont val="HGS創英角ｺﾞｼｯｸUB"/>
        <family val="3"/>
        <charset val="128"/>
      </rPr>
      <t xml:space="preserve"> ←</t>
    </r>
    <r>
      <rPr>
        <sz val="11"/>
        <rFont val="HGS創英角ｺﾞｼｯｸUB"/>
        <family val="3"/>
        <charset val="128"/>
      </rPr>
      <t>　</t>
    </r>
    <r>
      <rPr>
        <sz val="11"/>
        <color rgb="FFFF0000"/>
        <rFont val="HGS創英角ｺﾞｼｯｸUB"/>
        <family val="3"/>
        <charset val="128"/>
      </rPr>
      <t>※</t>
    </r>
    <r>
      <rPr>
        <sz val="11"/>
        <rFont val="HGS創英角ｺﾞｼｯｸUB"/>
        <family val="3"/>
        <charset val="128"/>
      </rPr>
      <t>『</t>
    </r>
    <r>
      <rPr>
        <sz val="11"/>
        <color rgb="FFFF0000"/>
        <rFont val="HGS創英角ｺﾞｼｯｸUB"/>
        <family val="3"/>
        <charset val="128"/>
      </rPr>
      <t>提出不可</t>
    </r>
    <r>
      <rPr>
        <sz val="11"/>
        <rFont val="HGS創英角ｺﾞｼｯｸUB"/>
        <family val="3"/>
        <charset val="128"/>
      </rPr>
      <t>』の状態では資料を</t>
    </r>
    <r>
      <rPr>
        <sz val="11"/>
        <color rgb="FFFF0000"/>
        <rFont val="HGS創英角ｺﾞｼｯｸUB"/>
        <family val="3"/>
        <charset val="128"/>
      </rPr>
      <t>お受けできません</t>
    </r>
    <r>
      <rPr>
        <sz val="11"/>
        <rFont val="HGS創英角ｺﾞｼｯｸUB"/>
        <family val="3"/>
        <charset val="128"/>
      </rPr>
      <t>。お困りの際は施設までご連絡ください。 (☎ ０２９１-３７-４００４)</t>
    </r>
    <rPh sb="5" eb="7">
      <t>ていしゅつ</t>
    </rPh>
    <rPh sb="7" eb="9">
      <t>ふか</t>
    </rPh>
    <rPh sb="11" eb="13">
      <t>じょうたい</t>
    </rPh>
    <rPh sb="15" eb="17">
      <t>しりょう</t>
    </rPh>
    <rPh sb="19" eb="20">
      <t>う</t>
    </rPh>
    <rPh sb="28" eb="29">
      <t>こま</t>
    </rPh>
    <rPh sb="31" eb="32">
      <t>さい</t>
    </rPh>
    <rPh sb="33" eb="35">
      <t>しせつ</t>
    </rPh>
    <rPh sb="38" eb="40">
      <t>れんらく</t>
    </rPh>
    <phoneticPr fontId="3" type="Hiragana"/>
  </si>
  <si>
    <t>整理番号</t>
    <rPh sb="0" eb="2">
      <t>せいり</t>
    </rPh>
    <rPh sb="2" eb="4">
      <t>ばんごう</t>
    </rPh>
    <phoneticPr fontId="3" type="Hiragana"/>
  </si>
  <si>
    <r>
      <rPr>
        <b/>
        <sz val="11"/>
        <color rgb="FFFF0066"/>
        <rFont val="BIZ UDPゴシック"/>
        <family val="3"/>
        <charset val="128"/>
      </rPr>
      <t xml:space="preserve">  </t>
    </r>
    <r>
      <rPr>
        <b/>
        <sz val="13"/>
        <color rgb="FFFF0066"/>
        <rFont val="BIZ UDPゴシック"/>
        <family val="3"/>
        <charset val="128"/>
      </rPr>
      <t>★</t>
    </r>
    <r>
      <rPr>
        <b/>
        <sz val="10.5"/>
        <rFont val="BIZ UDPゴシック"/>
        <family val="3"/>
        <charset val="128"/>
      </rPr>
      <t xml:space="preserve"> 表の</t>
    </r>
    <r>
      <rPr>
        <b/>
        <sz val="10.5"/>
        <color rgb="FFFF0000"/>
        <rFont val="BIZ UDPゴシック"/>
        <family val="3"/>
        <charset val="128"/>
      </rPr>
      <t>水色のセル部分</t>
    </r>
    <r>
      <rPr>
        <b/>
        <sz val="10.5"/>
        <rFont val="BIZ UDPゴシック"/>
        <family val="3"/>
        <charset val="128"/>
      </rPr>
      <t>を入力してください。選択リストのセルは、リストにある内容であれば</t>
    </r>
    <r>
      <rPr>
        <b/>
        <sz val="10.5"/>
        <color rgb="FFFF0000"/>
        <rFont val="BIZ UDPゴシック"/>
        <family val="3"/>
        <charset val="128"/>
      </rPr>
      <t>手打入力できます</t>
    </r>
    <r>
      <rPr>
        <b/>
        <sz val="10.5"/>
        <rFont val="BIZ UDPゴシック"/>
        <family val="3"/>
        <charset val="128"/>
      </rPr>
      <t>。　　　</t>
    </r>
    <r>
      <rPr>
        <b/>
        <sz val="11"/>
        <rFont val="BIZ UDPゴシック"/>
        <family val="3"/>
        <charset val="128"/>
      </rPr>
      <t xml:space="preserve">　　　　　　　
  </t>
    </r>
    <r>
      <rPr>
        <b/>
        <sz val="13"/>
        <color rgb="FFFF0066"/>
        <rFont val="BIZ UDPゴシック"/>
        <family val="3"/>
        <charset val="128"/>
      </rPr>
      <t>★</t>
    </r>
    <r>
      <rPr>
        <b/>
        <sz val="10.5"/>
        <color rgb="FFFF0066"/>
        <rFont val="BIZ UDPゴシック"/>
        <family val="3"/>
        <charset val="128"/>
      </rPr>
      <t xml:space="preserve"> </t>
    </r>
    <r>
      <rPr>
        <b/>
        <sz val="10.5"/>
        <color rgb="FFFF0000"/>
        <rFont val="BIZ UDPゴシック"/>
        <family val="3"/>
        <charset val="128"/>
      </rPr>
      <t>名簿</t>
    </r>
    <r>
      <rPr>
        <b/>
        <sz val="10.5"/>
        <rFont val="BIZ UDPゴシック"/>
        <family val="3"/>
        <charset val="128"/>
      </rPr>
      <t>と</t>
    </r>
    <r>
      <rPr>
        <b/>
        <sz val="10.5"/>
        <color rgb="FFFF0000"/>
        <rFont val="BIZ UDPゴシック"/>
        <family val="3"/>
        <charset val="128"/>
      </rPr>
      <t>団体計画書</t>
    </r>
    <r>
      <rPr>
        <b/>
        <sz val="10.5"/>
        <rFont val="BIZ UDPゴシック"/>
        <family val="3"/>
        <charset val="128"/>
      </rPr>
      <t>の作成は、</t>
    </r>
    <r>
      <rPr>
        <b/>
        <sz val="10.5"/>
        <color rgb="FF0070C0"/>
        <rFont val="BIZ UDPゴシック"/>
        <family val="3"/>
        <charset val="128"/>
      </rPr>
      <t>別シートへの入力</t>
    </r>
    <r>
      <rPr>
        <b/>
        <sz val="10.5"/>
        <rFont val="BIZ UDPゴシック"/>
        <family val="3"/>
        <charset val="128"/>
      </rPr>
      <t>が必要です。下部、</t>
    </r>
    <r>
      <rPr>
        <b/>
        <sz val="10.5"/>
        <color rgb="FFFF0000"/>
        <rFont val="BIZ UDPゴシック"/>
        <family val="3"/>
        <charset val="128"/>
      </rPr>
      <t>赤い見出し</t>
    </r>
    <r>
      <rPr>
        <b/>
        <sz val="10.5"/>
        <rFont val="BIZ UDPゴシック"/>
        <family val="3"/>
        <charset val="128"/>
      </rPr>
      <t>のシートをご入力ください。</t>
    </r>
    <rPh sb="4" eb="5">
      <t>ヒョウ</t>
    </rPh>
    <rPh sb="6" eb="8">
      <t>ミズイロ</t>
    </rPh>
    <rPh sb="11" eb="13">
      <t>ブブン</t>
    </rPh>
    <rPh sb="14" eb="16">
      <t>ニュウリョク</t>
    </rPh>
    <rPh sb="45" eb="47">
      <t>テウ</t>
    </rPh>
    <rPh sb="69" eb="71">
      <t>メイボ</t>
    </rPh>
    <rPh sb="72" eb="74">
      <t>ダンタイ</t>
    </rPh>
    <rPh sb="74" eb="77">
      <t>ケイカクショ</t>
    </rPh>
    <rPh sb="78" eb="80">
      <t>サクセイ</t>
    </rPh>
    <rPh sb="82" eb="83">
      <t>ベツ</t>
    </rPh>
    <rPh sb="88" eb="90">
      <t>ニュウリョク</t>
    </rPh>
    <rPh sb="91" eb="93">
      <t>ヒツヨウ</t>
    </rPh>
    <rPh sb="96" eb="98">
      <t>カブ</t>
    </rPh>
    <rPh sb="99" eb="100">
      <t>アカ</t>
    </rPh>
    <rPh sb="101" eb="103">
      <t>ミダ</t>
    </rPh>
    <rPh sb="110" eb="112">
      <t>ニュウリョク</t>
    </rPh>
    <phoneticPr fontId="3"/>
  </si>
  <si>
    <t>入力
ページ</t>
    <rPh sb="0" eb="1">
      <t>イ</t>
    </rPh>
    <rPh sb="1" eb="2">
      <t>チカラ</t>
    </rPh>
    <phoneticPr fontId="3"/>
  </si>
  <si>
    <t>利用計画書</t>
    <rPh sb="0" eb="2">
      <t>リヨウ</t>
    </rPh>
    <rPh sb="2" eb="4">
      <t>ケイカク</t>
    </rPh>
    <rPh sb="4" eb="5">
      <t>ショ</t>
    </rPh>
    <phoneticPr fontId="3"/>
  </si>
  <si>
    <t>● 共通データ</t>
    <rPh sb="2" eb="4">
      <t>キョウツウ</t>
    </rPh>
    <phoneticPr fontId="3"/>
  </si>
  <si>
    <t>利用団体名</t>
    <rPh sb="0" eb="2">
      <t>リヨウ</t>
    </rPh>
    <rPh sb="2" eb="5">
      <t>ダンタイメイ</t>
    </rPh>
    <phoneticPr fontId="37"/>
  </si>
  <si>
    <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『代表者名』</t>
    </r>
    <r>
      <rPr>
        <b/>
        <sz val="10.5"/>
        <rFont val="BIZ UDゴシック"/>
        <family val="3"/>
        <charset val="128"/>
      </rPr>
      <t>と</t>
    </r>
    <r>
      <rPr>
        <b/>
        <sz val="10.5"/>
        <color rgb="FFFF0000"/>
        <rFont val="BIZ UDゴシック"/>
        <family val="3"/>
        <charset val="128"/>
      </rPr>
      <t>『連絡責任者名』</t>
    </r>
    <r>
      <rPr>
        <sz val="10.5"/>
        <rFont val="BIZ UDゴシック"/>
        <family val="3"/>
        <charset val="128"/>
      </rPr>
      <t>は、同じ場合もそれぞれ入力してください。ふりがなは自動入力されますが、うまく表示されない場合は</t>
    </r>
    <r>
      <rPr>
        <b/>
        <sz val="10.5"/>
        <color rgb="FFFF0000"/>
        <rFont val="BIZ UDゴシック"/>
        <family val="3"/>
        <charset val="128"/>
      </rPr>
      <t>ひらがなで入力</t>
    </r>
    <r>
      <rPr>
        <sz val="10.5"/>
        <rFont val="BIZ UDゴシック"/>
        <family val="3"/>
        <charset val="128"/>
      </rPr>
      <t>してください。</t>
    </r>
    <rPh sb="4" eb="7">
      <t>ダイヒョウシャ</t>
    </rPh>
    <rPh sb="7" eb="8">
      <t>メイ</t>
    </rPh>
    <rPh sb="11" eb="13">
      <t>レンラク</t>
    </rPh>
    <rPh sb="13" eb="16">
      <t>セキニンシャ</t>
    </rPh>
    <rPh sb="16" eb="17">
      <t>メイ</t>
    </rPh>
    <rPh sb="43" eb="45">
      <t>ジドウ</t>
    </rPh>
    <rPh sb="45" eb="47">
      <t>ニュウリョク</t>
    </rPh>
    <rPh sb="56" eb="58">
      <t>ヒョウジ</t>
    </rPh>
    <rPh sb="62" eb="64">
      <t>バアイ</t>
    </rPh>
    <rPh sb="70" eb="72">
      <t>ニュウリョク</t>
    </rPh>
    <phoneticPr fontId="3"/>
  </si>
  <si>
    <t>代表者名</t>
    <rPh sb="0" eb="3">
      <t>ダイヒョウシャ</t>
    </rPh>
    <rPh sb="3" eb="4">
      <t>メイ</t>
    </rPh>
    <phoneticPr fontId="37"/>
  </si>
  <si>
    <t>連絡責任者名</t>
    <rPh sb="0" eb="2">
      <t>レンラク</t>
    </rPh>
    <rPh sb="2" eb="5">
      <t>セキニンシャ</t>
    </rPh>
    <rPh sb="5" eb="6">
      <t>メイ</t>
    </rPh>
    <phoneticPr fontId="37"/>
  </si>
  <si>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『連絡責任者住所』</t>
    </r>
    <r>
      <rPr>
        <sz val="10.5"/>
        <rFont val="BIZ UDゴシック"/>
        <family val="3"/>
        <charset val="128"/>
      </rPr>
      <t>と</t>
    </r>
    <r>
      <rPr>
        <b/>
        <sz val="10.5"/>
        <color rgb="FFFF0000"/>
        <rFont val="BIZ UDゴシック"/>
        <family val="3"/>
        <charset val="128"/>
      </rPr>
      <t>『団体等所在地・ご自宅住所』</t>
    </r>
    <r>
      <rPr>
        <sz val="10.5"/>
        <rFont val="BIZ UDゴシック"/>
        <family val="3"/>
        <charset val="128"/>
      </rPr>
      <t>は、同じ場合もそれぞれ入力してください。</t>
    </r>
    <r>
      <rPr>
        <sz val="12"/>
        <color rgb="FFFF0000"/>
        <rFont val="HGP創英角ﾎﾟｯﾌﾟ体"/>
        <family val="3"/>
        <charset val="128"/>
      </rPr>
      <t/>
    </r>
    <rPh sb="4" eb="6">
      <t>レンラク</t>
    </rPh>
    <rPh sb="6" eb="9">
      <t>セキニンシャ</t>
    </rPh>
    <rPh sb="9" eb="11">
      <t>ジュウショ</t>
    </rPh>
    <phoneticPr fontId="3"/>
  </si>
  <si>
    <t>団体等所在地
又はご自宅住所</t>
    <rPh sb="0" eb="2">
      <t>ダンタイ</t>
    </rPh>
    <rPh sb="2" eb="3">
      <t>トウ</t>
    </rPh>
    <rPh sb="3" eb="6">
      <t>ショザイチ</t>
    </rPh>
    <rPh sb="7" eb="8">
      <t>マタ</t>
    </rPh>
    <phoneticPr fontId="37"/>
  </si>
  <si>
    <t>〒</t>
    <phoneticPr fontId="3"/>
  </si>
  <si>
    <t>－</t>
    <phoneticPr fontId="3"/>
  </si>
  <si>
    <t>県</t>
  </si>
  <si>
    <t>連絡責任者住所</t>
    <rPh sb="0" eb="2">
      <t>れんらく</t>
    </rPh>
    <rPh sb="2" eb="5">
      <t>せきにんしゃ</t>
    </rPh>
    <rPh sb="5" eb="7">
      <t>じゅうしょ</t>
    </rPh>
    <phoneticPr fontId="3" type="Hiragana"/>
  </si>
  <si>
    <r>
      <t xml:space="preserve"> </t>
    </r>
    <r>
      <rPr>
        <sz val="13"/>
        <color rgb="FFFF6600"/>
        <rFont val="BIZ UDゴシック"/>
        <family val="3"/>
        <charset val="128"/>
      </rPr>
      <t>★</t>
    </r>
    <r>
      <rPr>
        <sz val="10.5"/>
        <rFont val="BIZ UDゴシック"/>
        <family val="3"/>
        <charset val="128"/>
      </rPr>
      <t xml:space="preserve"> 電話番号は、</t>
    </r>
    <r>
      <rPr>
        <b/>
        <sz val="10.5"/>
        <color rgb="FFFF0000"/>
        <rFont val="BIZ UDゴシック"/>
        <family val="3"/>
        <charset val="128"/>
      </rPr>
      <t>必ず『団体』『連絡責任者』のどちらも入力</t>
    </r>
    <r>
      <rPr>
        <sz val="10.5"/>
        <rFont val="BIZ UDゴシック"/>
        <family val="3"/>
        <charset val="128"/>
      </rPr>
      <t>してください。同じ番号の場合もそれぞれ入力してください。</t>
    </r>
    <rPh sb="3" eb="5">
      <t>デンワ</t>
    </rPh>
    <rPh sb="5" eb="7">
      <t>バンゴウ</t>
    </rPh>
    <rPh sb="9" eb="10">
      <t>カナラ</t>
    </rPh>
    <rPh sb="12" eb="14">
      <t>ダンタイ</t>
    </rPh>
    <rPh sb="16" eb="18">
      <t>レンラク</t>
    </rPh>
    <rPh sb="18" eb="21">
      <t>セキニンシャ</t>
    </rPh>
    <rPh sb="27" eb="29">
      <t>ニュウリョク</t>
    </rPh>
    <rPh sb="36" eb="37">
      <t>オナ</t>
    </rPh>
    <rPh sb="38" eb="40">
      <t>バンゴウ</t>
    </rPh>
    <rPh sb="41" eb="43">
      <t>バアイ</t>
    </rPh>
    <rPh sb="48" eb="50">
      <t>ニュウリョク</t>
    </rPh>
    <phoneticPr fontId="3"/>
  </si>
  <si>
    <t>電話番号</t>
    <rPh sb="0" eb="2">
      <t>でんわ</t>
    </rPh>
    <rPh sb="2" eb="4">
      <t>ばんごう</t>
    </rPh>
    <phoneticPr fontId="3" type="Hiragana"/>
  </si>
  <si>
    <t>団体</t>
    <rPh sb="0" eb="1">
      <t>だん</t>
    </rPh>
    <rPh sb="1" eb="2">
      <t>からだ</t>
    </rPh>
    <phoneticPr fontId="3" type="Hiragana"/>
  </si>
  <si>
    <t>連　絡
責任者</t>
    <rPh sb="0" eb="1">
      <t>レン</t>
    </rPh>
    <rPh sb="2" eb="3">
      <t>ラク</t>
    </rPh>
    <rPh sb="4" eb="7">
      <t>セキニンシャ</t>
    </rPh>
    <phoneticPr fontId="37"/>
  </si>
  <si>
    <t>泊　数</t>
    <rPh sb="0" eb="1">
      <t>とまり</t>
    </rPh>
    <rPh sb="2" eb="3">
      <t>す</t>
    </rPh>
    <phoneticPr fontId="3" type="Hiragana"/>
  </si>
  <si>
    <t>泊</t>
    <rPh sb="0" eb="1">
      <t>ぱく</t>
    </rPh>
    <phoneticPr fontId="3" type="Hiragana"/>
  </si>
  <si>
    <t>日</t>
    <rPh sb="0" eb="1">
      <t>にち</t>
    </rPh>
    <phoneticPr fontId="3" type="Hiragana"/>
  </si>
  <si>
    <r>
      <rPr>
        <sz val="13"/>
        <color rgb="FFFF0000"/>
        <rFont val="BIZ UDゴシック"/>
        <family val="3"/>
        <charset val="128"/>
      </rP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『利用期日』</t>
    </r>
    <r>
      <rPr>
        <sz val="10.5"/>
        <rFont val="BIZ UDゴシック"/>
        <family val="3"/>
        <charset val="128"/>
      </rPr>
      <t>の時間の欄は１時間単位で入力してください。
 　　 【例】</t>
    </r>
    <r>
      <rPr>
        <b/>
        <sz val="10.5"/>
        <color theme="8" tint="-0.249977111117893"/>
        <rFont val="BIZ UDゴシック"/>
        <family val="3"/>
        <charset val="128"/>
      </rPr>
      <t>９：３０</t>
    </r>
    <r>
      <rPr>
        <sz val="10.5"/>
        <rFont val="BIZ UDゴシック"/>
        <family val="3"/>
        <charset val="128"/>
      </rPr>
      <t>入所、</t>
    </r>
    <r>
      <rPr>
        <b/>
        <sz val="10.5"/>
        <color theme="8" tint="-0.249977111117893"/>
        <rFont val="BIZ UDゴシック"/>
        <family val="3"/>
        <charset val="128"/>
      </rPr>
      <t>１３：３０</t>
    </r>
    <r>
      <rPr>
        <sz val="10.5"/>
        <rFont val="BIZ UDゴシック"/>
        <family val="3"/>
        <charset val="128"/>
      </rPr>
      <t>退所予定の場合 → 『 　月　日（　）</t>
    </r>
    <r>
      <rPr>
        <b/>
        <sz val="10.5"/>
        <color rgb="FFFF0000"/>
        <rFont val="BIZ UDゴシック"/>
        <family val="3"/>
        <charset val="128"/>
      </rPr>
      <t xml:space="preserve">９時 </t>
    </r>
    <r>
      <rPr>
        <sz val="10.5"/>
        <rFont val="BIZ UDゴシック"/>
        <family val="3"/>
        <charset val="128"/>
      </rPr>
      <t>～　月　日（　）</t>
    </r>
    <r>
      <rPr>
        <b/>
        <sz val="10.5"/>
        <color rgb="FFFF0000"/>
        <rFont val="BIZ UDゴシック"/>
        <family val="3"/>
        <charset val="128"/>
      </rPr>
      <t xml:space="preserve">１４時 </t>
    </r>
    <r>
      <rPr>
        <sz val="10.5"/>
        <rFont val="BIZ UDゴシック"/>
        <family val="3"/>
        <charset val="128"/>
      </rPr>
      <t>』　</t>
    </r>
    <rPh sb="4" eb="6">
      <t>リヨウ</t>
    </rPh>
    <rPh sb="6" eb="8">
      <t>キジツ</t>
    </rPh>
    <rPh sb="10" eb="12">
      <t>ジカン</t>
    </rPh>
    <rPh sb="13" eb="14">
      <t>ラン</t>
    </rPh>
    <rPh sb="16" eb="18">
      <t>ジカン</t>
    </rPh>
    <rPh sb="18" eb="20">
      <t>タンイ</t>
    </rPh>
    <rPh sb="21" eb="23">
      <t>ニュウリョク</t>
    </rPh>
    <rPh sb="36" eb="37">
      <t>レイ</t>
    </rPh>
    <rPh sb="42" eb="44">
      <t>ニュウショ</t>
    </rPh>
    <rPh sb="50" eb="52">
      <t>タイショ</t>
    </rPh>
    <rPh sb="52" eb="54">
      <t>ヨテイ</t>
    </rPh>
    <rPh sb="55" eb="57">
      <t>バアイ</t>
    </rPh>
    <rPh sb="63" eb="64">
      <t>ガツ</t>
    </rPh>
    <rPh sb="65" eb="66">
      <t>ニチ</t>
    </rPh>
    <rPh sb="70" eb="71">
      <t>ジ</t>
    </rPh>
    <rPh sb="74" eb="75">
      <t>ガツ</t>
    </rPh>
    <rPh sb="76" eb="77">
      <t>ニチ</t>
    </rPh>
    <rPh sb="82" eb="83">
      <t>ジ</t>
    </rPh>
    <phoneticPr fontId="3"/>
  </si>
  <si>
    <t>利用期日</t>
    <rPh sb="0" eb="2">
      <t>リヨウ</t>
    </rPh>
    <rPh sb="2" eb="4">
      <t>キジツ</t>
    </rPh>
    <phoneticPr fontId="37"/>
  </si>
  <si>
    <t>西暦</t>
    <rPh sb="0" eb="2">
      <t>セイレキ</t>
    </rPh>
    <phoneticPr fontId="3"/>
  </si>
  <si>
    <t>年</t>
    <rPh sb="0" eb="1">
      <t>ネン</t>
    </rPh>
    <phoneticPr fontId="3"/>
  </si>
  <si>
    <t>月</t>
    <rPh sb="0" eb="1">
      <t>ガツ</t>
    </rPh>
    <phoneticPr fontId="3"/>
  </si>
  <si>
    <t>日</t>
    <rPh sb="0" eb="1">
      <t>ニチ</t>
    </rPh>
    <phoneticPr fontId="3"/>
  </si>
  <si>
    <t>（</t>
    <phoneticPr fontId="3"/>
  </si>
  <si>
    <t>）</t>
    <phoneticPr fontId="3"/>
  </si>
  <si>
    <t>時</t>
    <rPh sb="0" eb="1">
      <t>ジ</t>
    </rPh>
    <phoneticPr fontId="3"/>
  </si>
  <si>
    <t>～</t>
    <phoneticPr fontId="3"/>
  </si>
  <si>
    <t>宿泊希望施設</t>
    <rPh sb="0" eb="2">
      <t>シュクハク</t>
    </rPh>
    <rPh sb="2" eb="4">
      <t>キボウ</t>
    </rPh>
    <rPh sb="4" eb="6">
      <t>シセツ</t>
    </rPh>
    <phoneticPr fontId="37"/>
  </si>
  <si>
    <r>
      <rPr>
        <b/>
        <sz val="18"/>
        <rFont val="HGP創英角ﾎﾟｯﾌﾟ体"/>
        <family val="3"/>
        <charset val="128"/>
      </rPr>
      <t>①</t>
    </r>
    <r>
      <rPr>
        <sz val="18"/>
        <rFont val="HGP創英角ﾎﾟｯﾌﾟ体"/>
        <family val="3"/>
        <charset val="128"/>
      </rPr>
      <t xml:space="preserve"> 利用許可申請書</t>
    </r>
    <rPh sb="2" eb="4">
      <t>リヨウ</t>
    </rPh>
    <rPh sb="4" eb="6">
      <t>キョカ</t>
    </rPh>
    <rPh sb="6" eb="9">
      <t>シンセイショ</t>
    </rPh>
    <phoneticPr fontId="3"/>
  </si>
  <si>
    <t>書類提出日</t>
    <rPh sb="0" eb="2">
      <t>ショルイ</t>
    </rPh>
    <rPh sb="2" eb="3">
      <t>テイ</t>
    </rPh>
    <rPh sb="3" eb="4">
      <t>デ</t>
    </rPh>
    <rPh sb="4" eb="5">
      <t>ヒ</t>
    </rPh>
    <phoneticPr fontId="37"/>
  </si>
  <si>
    <t>書類提出期限：</t>
    <rPh sb="0" eb="2">
      <t>ショルイ</t>
    </rPh>
    <rPh sb="2" eb="4">
      <t>テイシュツ</t>
    </rPh>
    <rPh sb="4" eb="6">
      <t>キゲン</t>
    </rPh>
    <phoneticPr fontId="3"/>
  </si>
  <si>
    <t>行事等の名称</t>
    <phoneticPr fontId="73"/>
  </si>
  <si>
    <t>利用目的</t>
    <rPh sb="0" eb="2">
      <t>リヨウ</t>
    </rPh>
    <rPh sb="2" eb="4">
      <t>モクテキ</t>
    </rPh>
    <phoneticPr fontId="73"/>
  </si>
  <si>
    <t>プールの利用</t>
    <rPh sb="4" eb="6">
      <t>リヨウ</t>
    </rPh>
    <phoneticPr fontId="73"/>
  </si>
  <si>
    <t>利用者人数</t>
    <rPh sb="0" eb="3">
      <t>りようしゃ</t>
    </rPh>
    <rPh sb="3" eb="5">
      <t>にんずう</t>
    </rPh>
    <phoneticPr fontId="3" type="Hiragana"/>
  </si>
  <si>
    <t>名</t>
    <rPh sb="0" eb="1">
      <t>めい</t>
    </rPh>
    <phoneticPr fontId="3" type="Hiragana"/>
  </si>
  <si>
    <t>（</t>
    <phoneticPr fontId="3" type="Hiragana"/>
  </si>
  <si>
    <t>うち大人の数</t>
    <rPh sb="2" eb="4">
      <t>おとな</t>
    </rPh>
    <rPh sb="5" eb="6">
      <t>かず</t>
    </rPh>
    <phoneticPr fontId="3" type="Hiragana"/>
  </si>
  <si>
    <t>）</t>
    <phoneticPr fontId="3" type="Hiragana"/>
  </si>
  <si>
    <t>区　分</t>
    <phoneticPr fontId="73"/>
  </si>
  <si>
    <t>３才未満</t>
    <rPh sb="1" eb="2">
      <t>サイ</t>
    </rPh>
    <rPh sb="2" eb="4">
      <t>ミマン</t>
    </rPh>
    <phoneticPr fontId="73"/>
  </si>
  <si>
    <t>３才から学齢前</t>
    <rPh sb="1" eb="2">
      <t>サイ</t>
    </rPh>
    <rPh sb="4" eb="6">
      <t>ガクレイ</t>
    </rPh>
    <rPh sb="6" eb="7">
      <t>マエ</t>
    </rPh>
    <phoneticPr fontId="73"/>
  </si>
  <si>
    <t>小 学 生</t>
    <rPh sb="0" eb="1">
      <t>ショウ</t>
    </rPh>
    <rPh sb="2" eb="3">
      <t>ガク</t>
    </rPh>
    <rPh sb="4" eb="5">
      <t>セイ</t>
    </rPh>
    <phoneticPr fontId="73"/>
  </si>
  <si>
    <t>中 学 生</t>
    <rPh sb="0" eb="1">
      <t>ナカ</t>
    </rPh>
    <rPh sb="2" eb="3">
      <t>ガク</t>
    </rPh>
    <rPh sb="4" eb="5">
      <t>セイ</t>
    </rPh>
    <phoneticPr fontId="73"/>
  </si>
  <si>
    <r>
      <t>高校生等</t>
    </r>
    <r>
      <rPr>
        <sz val="10"/>
        <color theme="1"/>
        <rFont val="HGS創英角ｺﾞｼｯｸUB"/>
        <family val="3"/>
        <charset val="128"/>
      </rPr>
      <t>（～18才）</t>
    </r>
    <rPh sb="0" eb="3">
      <t>コウコウセイ</t>
    </rPh>
    <rPh sb="3" eb="4">
      <t>ナド</t>
    </rPh>
    <rPh sb="8" eb="9">
      <t>サイ</t>
    </rPh>
    <phoneticPr fontId="73"/>
  </si>
  <si>
    <r>
      <t>一　般</t>
    </r>
    <r>
      <rPr>
        <sz val="10"/>
        <color theme="1"/>
        <rFont val="HGS創英角ｺﾞｼｯｸUB"/>
        <family val="3"/>
        <charset val="128"/>
      </rPr>
      <t>（19才～）</t>
    </r>
    <rPh sb="0" eb="1">
      <t>イチ</t>
    </rPh>
    <rPh sb="2" eb="3">
      <t>ハン</t>
    </rPh>
    <rPh sb="6" eb="7">
      <t>サイ</t>
    </rPh>
    <phoneticPr fontId="73"/>
  </si>
  <si>
    <t>計</t>
    <rPh sb="0" eb="1">
      <t>ケイ</t>
    </rPh>
    <phoneticPr fontId="73"/>
  </si>
  <si>
    <t>宿泊</t>
    <rPh sb="0" eb="2">
      <t>シュクハク</t>
    </rPh>
    <phoneticPr fontId="73"/>
  </si>
  <si>
    <t>日帰り</t>
    <rPh sb="0" eb="2">
      <t>ひがえ</t>
    </rPh>
    <phoneticPr fontId="3" type="Hiragana"/>
  </si>
  <si>
    <t>男</t>
    <rPh sb="0" eb="1">
      <t>ダン</t>
    </rPh>
    <phoneticPr fontId="73"/>
  </si>
  <si>
    <t>女</t>
    <rPh sb="0" eb="1">
      <t>オンナ</t>
    </rPh>
    <phoneticPr fontId="73"/>
  </si>
  <si>
    <r>
      <t xml:space="preserve"> </t>
    </r>
    <r>
      <rPr>
        <sz val="12"/>
        <color rgb="FFFF0000"/>
        <rFont val="HGS創英角ｺﾞｼｯｸUB"/>
        <family val="3"/>
        <charset val="128"/>
      </rPr>
      <t>18才以上の利用者</t>
    </r>
    <r>
      <rPr>
        <sz val="12"/>
        <color theme="1"/>
        <rFont val="HGS創英角ｺﾞｼｯｸUB"/>
        <family val="3"/>
        <charset val="128"/>
      </rPr>
      <t>は、</t>
    </r>
    <r>
      <rPr>
        <sz val="12"/>
        <color rgb="FFFF0000"/>
        <rFont val="HGS創英角ｺﾞｼｯｸUB"/>
        <family val="3"/>
        <charset val="128"/>
      </rPr>
      <t>施設内</t>
    </r>
    <r>
      <rPr>
        <sz val="12"/>
        <rFont val="HGS創英角ｺﾞｼｯｸUB"/>
        <family val="3"/>
        <charset val="128"/>
      </rPr>
      <t>で</t>
    </r>
    <r>
      <rPr>
        <sz val="12"/>
        <color rgb="FFFF0000"/>
        <rFont val="HGS創英角ｺﾞｼｯｸUB"/>
        <family val="3"/>
        <charset val="128"/>
      </rPr>
      <t>所属団体名の分かる名札</t>
    </r>
    <r>
      <rPr>
        <sz val="12"/>
        <rFont val="HGS創英角ｺﾞｼｯｸUB"/>
        <family val="3"/>
        <charset val="128"/>
      </rPr>
      <t>の</t>
    </r>
    <r>
      <rPr>
        <sz val="12"/>
        <color rgb="FFFF0000"/>
        <rFont val="HGS創英角ｺﾞｼｯｸUB"/>
        <family val="3"/>
        <charset val="128"/>
      </rPr>
      <t>着用</t>
    </r>
    <r>
      <rPr>
        <sz val="12"/>
        <color theme="1"/>
        <rFont val="HGS創英角ｺﾞｼｯｸUB"/>
        <family val="3"/>
        <charset val="128"/>
      </rPr>
      <t>が必要です。
 日頃お使いのものや、本データ内の『名札印刷用』シートを印刷するなどして</t>
    </r>
    <r>
      <rPr>
        <sz val="12"/>
        <color rgb="FFFF0000"/>
        <rFont val="HGS創英角ｺﾞｼｯｸUB"/>
        <family val="3"/>
        <charset val="128"/>
      </rPr>
      <t>ご持参ください</t>
    </r>
    <r>
      <rPr>
        <sz val="12"/>
        <color theme="1"/>
        <rFont val="HGS創英角ｺﾞｼｯｸUB"/>
        <family val="3"/>
        <charset val="128"/>
      </rPr>
      <t>。</t>
    </r>
    <rPh sb="38" eb="40">
      <t>ヒゴロ</t>
    </rPh>
    <rPh sb="41" eb="42">
      <t>ツカ</t>
    </rPh>
    <rPh sb="48" eb="49">
      <t>ホン</t>
    </rPh>
    <rPh sb="52" eb="53">
      <t>ナイ</t>
    </rPh>
    <rPh sb="55" eb="57">
      <t>ナフダ</t>
    </rPh>
    <rPh sb="57" eb="59">
      <t>インサツ</t>
    </rPh>
    <rPh sb="59" eb="60">
      <t>ヨウ</t>
    </rPh>
    <rPh sb="65" eb="67">
      <t>インサツ</t>
    </rPh>
    <phoneticPr fontId="3"/>
  </si>
  <si>
    <t>小学生</t>
    <rPh sb="0" eb="3">
      <t>ショウガクセイ</t>
    </rPh>
    <phoneticPr fontId="73"/>
  </si>
  <si>
    <t>印刷枚数は</t>
    <rPh sb="0" eb="2">
      <t>インサツ</t>
    </rPh>
    <rPh sb="2" eb="4">
      <t>マイスウ</t>
    </rPh>
    <phoneticPr fontId="3"/>
  </si>
  <si>
    <t>枚です</t>
    <rPh sb="0" eb="1">
      <t>マイ</t>
    </rPh>
    <phoneticPr fontId="3"/>
  </si>
  <si>
    <t>利用
計画書</t>
    <rPh sb="0" eb="1">
      <t>リ</t>
    </rPh>
    <rPh sb="1" eb="2">
      <t>ヨウ</t>
    </rPh>
    <rPh sb="3" eb="6">
      <t>ケイカクショ</t>
    </rPh>
    <phoneticPr fontId="3"/>
  </si>
  <si>
    <t>確認欄</t>
    <rPh sb="0" eb="2">
      <t>カクニン</t>
    </rPh>
    <rPh sb="2" eb="3">
      <t>ラン</t>
    </rPh>
    <phoneticPr fontId="3"/>
  </si>
  <si>
    <t>電話２</t>
    <rPh sb="0" eb="2">
      <t>デンワ</t>
    </rPh>
    <phoneticPr fontId="3"/>
  </si>
  <si>
    <r>
      <rPr>
        <b/>
        <sz val="13"/>
        <rFont val="ＤＦ特太ゴシック体"/>
        <family val="3"/>
        <charset val="128"/>
      </rPr>
      <t>←</t>
    </r>
    <r>
      <rPr>
        <sz val="13"/>
        <color rgb="FFFF0000"/>
        <rFont val="HGPｺﾞｼｯｸE"/>
        <family val="3"/>
        <charset val="128"/>
      </rPr>
      <t xml:space="preserve"> ※ 『連絡先電話番号２』は、団体電話番号よりご都合のよい番号があれば訂正可能です。</t>
    </r>
    <rPh sb="30" eb="32">
      <t>バンゴウ</t>
    </rPh>
    <phoneticPr fontId="3"/>
  </si>
  <si>
    <t>市区町村</t>
    <rPh sb="0" eb="2">
      <t>シク</t>
    </rPh>
    <rPh sb="2" eb="4">
      <t>チョウソン</t>
    </rPh>
    <phoneticPr fontId="3"/>
  </si>
  <si>
    <r>
      <rPr>
        <b/>
        <sz val="13"/>
        <rFont val="ＤＦ特太ゴシック体"/>
        <family val="3"/>
        <charset val="128"/>
      </rPr>
      <t>←</t>
    </r>
    <r>
      <rPr>
        <sz val="13"/>
        <color rgb="FFFF0000"/>
        <rFont val="HGPｺﾞｼｯｸE"/>
        <family val="3"/>
        <charset val="128"/>
      </rPr>
      <t xml:space="preserve"> ※ 「（例） 四日市 市」 などは重複判定で不備扱いになります。正しく入力しても「×」の際は「○」にしてください。</t>
    </r>
    <rPh sb="6" eb="7">
      <t>レイ</t>
    </rPh>
    <rPh sb="9" eb="12">
      <t>ヨッカイチ</t>
    </rPh>
    <rPh sb="13" eb="14">
      <t>シ</t>
    </rPh>
    <rPh sb="19" eb="21">
      <t>チョウフク</t>
    </rPh>
    <rPh sb="21" eb="23">
      <t>ハンテイ</t>
    </rPh>
    <rPh sb="24" eb="26">
      <t>フビ</t>
    </rPh>
    <rPh sb="26" eb="27">
      <t>アツカ</t>
    </rPh>
    <rPh sb="34" eb="35">
      <t>タダ</t>
    </rPh>
    <rPh sb="37" eb="39">
      <t>ニュウリョク</t>
    </rPh>
    <rPh sb="46" eb="47">
      <t>サイ</t>
    </rPh>
    <phoneticPr fontId="3"/>
  </si>
  <si>
    <r>
      <rPr>
        <b/>
        <sz val="11"/>
        <color rgb="FFFF0000"/>
        <rFont val="BIZ UDPゴシック"/>
        <family val="3"/>
        <charset val="128"/>
      </rPr>
      <t>※</t>
    </r>
    <r>
      <rPr>
        <b/>
        <sz val="11"/>
        <rFont val="BIZ UDPゴシック"/>
        <family val="3"/>
        <charset val="128"/>
      </rPr>
      <t xml:space="preserve"> 印刷の設定で必ずページ指定してください。
　（例：印刷枚数</t>
    </r>
    <r>
      <rPr>
        <b/>
        <sz val="11"/>
        <color rgb="FFFF0000"/>
        <rFont val="BIZ UDPゴシック"/>
        <family val="3"/>
        <charset val="128"/>
      </rPr>
      <t>１</t>
    </r>
    <r>
      <rPr>
        <b/>
        <sz val="11"/>
        <rFont val="BIZ UDPゴシック"/>
        <family val="3"/>
        <charset val="128"/>
      </rPr>
      <t>枚 → ページ指定 １から</t>
    </r>
    <r>
      <rPr>
        <b/>
        <sz val="11"/>
        <color rgb="FFFF0000"/>
        <rFont val="BIZ UDPゴシック"/>
        <family val="3"/>
        <charset val="128"/>
      </rPr>
      <t>１</t>
    </r>
    <r>
      <rPr>
        <b/>
        <sz val="11"/>
        <rFont val="BIZ UDPゴシック"/>
        <family val="3"/>
        <charset val="128"/>
      </rPr>
      <t>ﾍﾟｰｼﾞ）</t>
    </r>
    <rPh sb="2" eb="4">
      <t>インサツ</t>
    </rPh>
    <rPh sb="5" eb="7">
      <t>セッテイ</t>
    </rPh>
    <rPh sb="8" eb="9">
      <t>カナラ</t>
    </rPh>
    <rPh sb="13" eb="15">
      <t>シテイ</t>
    </rPh>
    <rPh sb="25" eb="26">
      <t>レイ</t>
    </rPh>
    <rPh sb="27" eb="29">
      <t>インサツ</t>
    </rPh>
    <rPh sb="29" eb="31">
      <t>マイスウ</t>
    </rPh>
    <rPh sb="32" eb="33">
      <t>マイ</t>
    </rPh>
    <rPh sb="39" eb="41">
      <t>シテイ</t>
    </rPh>
    <phoneticPr fontId="3"/>
  </si>
  <si>
    <t>◎ 当施設『利用のご案内』冊子の『社会教育団体等の利用計画書の記入の仕方』のページをご参照の上、作成してください。</t>
    <rPh sb="43" eb="45">
      <t>サンショウ</t>
    </rPh>
    <rPh sb="46" eb="47">
      <t>ウエ</t>
    </rPh>
    <phoneticPr fontId="3"/>
  </si>
  <si>
    <r>
      <t xml:space="preserve"> </t>
    </r>
    <r>
      <rPr>
        <sz val="13"/>
        <color rgb="FFFF0000"/>
        <rFont val="UD デジタル 教科書体 NK-B"/>
        <family val="1"/>
        <charset val="128"/>
      </rPr>
      <t>「OT（オリエンテーション）」</t>
    </r>
    <r>
      <rPr>
        <sz val="13"/>
        <color theme="1"/>
        <rFont val="UD デジタル 教科書体 NK-B"/>
        <family val="1"/>
        <charset val="128"/>
      </rPr>
      <t>は、ご利用方法の説明、施設職員との打合せ等で</t>
    </r>
    <r>
      <rPr>
        <sz val="13"/>
        <color rgb="FFFF0000"/>
        <rFont val="UD デジタル 教科書体 NK-B"/>
        <family val="1"/>
        <charset val="128"/>
      </rPr>
      <t>１時間</t>
    </r>
    <r>
      <rPr>
        <sz val="13"/>
        <color theme="1"/>
        <rFont val="UD デジタル 教科書体 NK-B"/>
        <family val="1"/>
        <charset val="128"/>
      </rPr>
      <t>とってください。</t>
    </r>
    <rPh sb="19" eb="21">
      <t>リヨウ</t>
    </rPh>
    <rPh sb="21" eb="23">
      <t>ホウホウ</t>
    </rPh>
    <rPh sb="24" eb="26">
      <t>セツメイ</t>
    </rPh>
    <rPh sb="27" eb="29">
      <t>シセツ</t>
    </rPh>
    <rPh sb="29" eb="31">
      <t>ショクイン</t>
    </rPh>
    <rPh sb="33" eb="35">
      <t>ウチアワ</t>
    </rPh>
    <rPh sb="36" eb="37">
      <t>トウ</t>
    </rPh>
    <phoneticPr fontId="3"/>
  </si>
  <si>
    <r>
      <rPr>
        <sz val="14"/>
        <color rgb="FFFF0000"/>
        <rFont val="HGS創英角ｺﾞｼｯｸUB"/>
        <family val="3"/>
        <charset val="128"/>
      </rPr>
      <t>入力後</t>
    </r>
    <r>
      <rPr>
        <sz val="13"/>
        <rFont val="HGS創英角ｺﾞｼｯｸUB"/>
        <family val="3"/>
        <charset val="128"/>
      </rPr>
      <t xml:space="preserve">
の
確 認</t>
    </r>
    <rPh sb="0" eb="2">
      <t>にゅうりょく</t>
    </rPh>
    <rPh sb="2" eb="3">
      <t>ご</t>
    </rPh>
    <rPh sb="6" eb="7">
      <t>かく</t>
    </rPh>
    <rPh sb="8" eb="9">
      <t>にん</t>
    </rPh>
    <phoneticPr fontId="3" type="Hiragana"/>
  </si>
  <si>
    <t>１日目</t>
    <rPh sb="1" eb="3">
      <t>ニチメ</t>
    </rPh>
    <phoneticPr fontId="3"/>
  </si>
  <si>
    <r>
      <t xml:space="preserve"> </t>
    </r>
    <r>
      <rPr>
        <sz val="13"/>
        <color rgb="FFFF0000"/>
        <rFont val="UD デジタル 教科書体 NK-B"/>
        <family val="1"/>
        <charset val="128"/>
      </rPr>
      <t>「RC（部屋確認）」</t>
    </r>
    <r>
      <rPr>
        <sz val="13"/>
        <color theme="1"/>
        <rFont val="UD デジタル 教科書体 NK-B"/>
        <family val="1"/>
        <charset val="128"/>
      </rPr>
      <t>は、</t>
    </r>
    <r>
      <rPr>
        <sz val="13"/>
        <color rgb="FFFF0000"/>
        <rFont val="UD デジタル 教科書体 NK-B"/>
        <family val="1"/>
        <charset val="128"/>
      </rPr>
      <t>退所日の朝</t>
    </r>
    <r>
      <rPr>
        <sz val="13"/>
        <color theme="1"/>
        <rFont val="UD デジタル 教科書体 NK-B"/>
        <family val="1"/>
        <charset val="128"/>
      </rPr>
      <t>、部屋掃除・荷物移動後、</t>
    </r>
    <r>
      <rPr>
        <sz val="13"/>
        <color rgb="FFFF0000"/>
        <rFont val="UD デジタル 教科書体 NK-B"/>
        <family val="1"/>
        <charset val="128"/>
      </rPr>
      <t>８：３５から３０分程度</t>
    </r>
    <r>
      <rPr>
        <sz val="13"/>
        <color theme="1"/>
        <rFont val="UD デジタル 教科書体 NK-B"/>
        <family val="1"/>
        <charset val="128"/>
      </rPr>
      <t>とってください。
　時間短縮のためにも、</t>
    </r>
    <r>
      <rPr>
        <sz val="13"/>
        <color rgb="FFFF0000"/>
        <rFont val="UD デジタル 教科書体 NK-B"/>
        <family val="1"/>
        <charset val="128"/>
      </rPr>
      <t>団体指導者による事前の部屋確認</t>
    </r>
    <r>
      <rPr>
        <sz val="13"/>
        <color theme="1"/>
        <rFont val="UD デジタル 教科書体 NK-B"/>
        <family val="1"/>
        <charset val="128"/>
      </rPr>
      <t>をお願いいたします。</t>
    </r>
    <rPh sb="13" eb="15">
      <t>タイショ</t>
    </rPh>
    <rPh sb="17" eb="18">
      <t>アサ</t>
    </rPh>
    <rPh sb="51" eb="53">
      <t>ジカン</t>
    </rPh>
    <rPh sb="53" eb="55">
      <t>タンシュク</t>
    </rPh>
    <rPh sb="72" eb="74">
      <t>ヘヤ</t>
    </rPh>
    <phoneticPr fontId="3"/>
  </si>
  <si>
    <t>　　団　体　利　用　計　画　書</t>
    <rPh sb="2" eb="3">
      <t>ダン</t>
    </rPh>
    <rPh sb="4" eb="5">
      <t>カラダ</t>
    </rPh>
    <rPh sb="6" eb="7">
      <t>リ</t>
    </rPh>
    <rPh sb="8" eb="9">
      <t>ヨウ</t>
    </rPh>
    <rPh sb="10" eb="11">
      <t>ケイ</t>
    </rPh>
    <rPh sb="12" eb="13">
      <t>ガ</t>
    </rPh>
    <rPh sb="14" eb="15">
      <t>ショ</t>
    </rPh>
    <phoneticPr fontId="73"/>
  </si>
  <si>
    <t>OT：オリエンテーション　　ST：団体引率者　　AT：自然の家職員　　VT：外部講師　　FT：自由時間　　RC：部屋確認　　G：グループ</t>
    <rPh sb="17" eb="19">
      <t>ダンタイ</t>
    </rPh>
    <rPh sb="19" eb="22">
      <t>インソツシャ</t>
    </rPh>
    <rPh sb="27" eb="29">
      <t>シゼン</t>
    </rPh>
    <rPh sb="30" eb="31">
      <t>イエ</t>
    </rPh>
    <rPh sb="31" eb="33">
      <t>ショクイン</t>
    </rPh>
    <rPh sb="38" eb="42">
      <t>ガイブコウシ</t>
    </rPh>
    <rPh sb="47" eb="49">
      <t>ジユウ</t>
    </rPh>
    <rPh sb="49" eb="51">
      <t>ジカン</t>
    </rPh>
    <rPh sb="56" eb="58">
      <t>ヘヤ</t>
    </rPh>
    <rPh sb="58" eb="60">
      <t>カクニン</t>
    </rPh>
    <phoneticPr fontId="73"/>
  </si>
  <si>
    <t>№（</t>
    <phoneticPr fontId="73"/>
  </si>
  <si>
    <t>団体名</t>
    <rPh sb="0" eb="3">
      <t>ダンタイメイ</t>
    </rPh>
    <phoneticPr fontId="73"/>
  </si>
  <si>
    <t>（</t>
    <phoneticPr fontId="73"/>
  </si>
  <si>
    <t>市</t>
  </si>
  <si>
    <t>利用期日</t>
    <rPh sb="0" eb="2">
      <t>リヨウ</t>
    </rPh>
    <rPh sb="2" eb="4">
      <t>キジツ</t>
    </rPh>
    <phoneticPr fontId="73"/>
  </si>
  <si>
    <t>日（</t>
    <rPh sb="0" eb="1">
      <t>ニチ</t>
    </rPh>
    <phoneticPr fontId="3"/>
  </si>
  <si>
    <t>人数</t>
    <rPh sb="0" eb="2">
      <t>ニンズウ</t>
    </rPh>
    <phoneticPr fontId="73"/>
  </si>
  <si>
    <t>合計</t>
    <rPh sb="0" eb="2">
      <t>ゴウケイ</t>
    </rPh>
    <phoneticPr fontId="3"/>
  </si>
  <si>
    <t>人数内訳</t>
    <rPh sb="0" eb="4">
      <t>ニンズウウチワケ</t>
    </rPh>
    <phoneticPr fontId="73"/>
  </si>
  <si>
    <t>児童数</t>
    <rPh sb="0" eb="3">
      <t>ジドウスウ</t>
    </rPh>
    <phoneticPr fontId="3"/>
  </si>
  <si>
    <t>男</t>
    <rPh sb="0" eb="1">
      <t>オトコ</t>
    </rPh>
    <phoneticPr fontId="3"/>
  </si>
  <si>
    <t>人</t>
    <rPh sb="0" eb="1">
      <t>ニン</t>
    </rPh>
    <phoneticPr fontId="3"/>
  </si>
  <si>
    <t>、女</t>
    <rPh sb="1" eb="2">
      <t>オンナ</t>
    </rPh>
    <phoneticPr fontId="3"/>
  </si>
  <si>
    <t>計</t>
    <rPh sb="0" eb="1">
      <t>ケイ</t>
    </rPh>
    <phoneticPr fontId="3"/>
  </si>
  <si>
    <t>ふりがな</t>
    <phoneticPr fontId="73"/>
  </si>
  <si>
    <t>連絡先電話番号１</t>
    <rPh sb="0" eb="3">
      <t>レンラクサキ</t>
    </rPh>
    <phoneticPr fontId="73"/>
  </si>
  <si>
    <t>連絡先電話番号２</t>
    <phoneticPr fontId="73"/>
  </si>
  <si>
    <t>氏　名</t>
    <rPh sb="0" eb="1">
      <t>シ</t>
    </rPh>
    <rPh sb="2" eb="3">
      <t>メイ</t>
    </rPh>
    <phoneticPr fontId="73"/>
  </si>
  <si>
    <t>引率者数</t>
    <rPh sb="0" eb="4">
      <t>インソツシャスウ</t>
    </rPh>
    <phoneticPr fontId="3"/>
  </si>
  <si>
    <t>食堂利用・活動時間帯</t>
    <rPh sb="0" eb="2">
      <t>ショクドウ</t>
    </rPh>
    <rPh sb="2" eb="4">
      <t>リヨウ</t>
    </rPh>
    <rPh sb="5" eb="7">
      <t>カツドウ</t>
    </rPh>
    <rPh sb="7" eb="10">
      <t>ジカンタイ</t>
    </rPh>
    <phoneticPr fontId="73"/>
  </si>
  <si>
    <t>←食堂利用時間→</t>
    <rPh sb="1" eb="3">
      <t>ショクドウ</t>
    </rPh>
    <rPh sb="3" eb="5">
      <t>リヨウ</t>
    </rPh>
    <rPh sb="5" eb="7">
      <t>ジカン</t>
    </rPh>
    <phoneticPr fontId="73"/>
  </si>
  <si>
    <t>AT活動開始時刻</t>
    <rPh sb="2" eb="4">
      <t>カツドウ</t>
    </rPh>
    <rPh sb="4" eb="6">
      <t>カイシ</t>
    </rPh>
    <rPh sb="6" eb="8">
      <t>ジコク</t>
    </rPh>
    <phoneticPr fontId="73"/>
  </si>
  <si>
    <t>活動終了時刻</t>
    <phoneticPr fontId="3"/>
  </si>
  <si>
    <t>日</t>
    <rPh sb="0" eb="1">
      <t>ニチ</t>
    </rPh>
    <phoneticPr fontId="73"/>
  </si>
  <si>
    <t>区分</t>
    <rPh sb="0" eb="2">
      <t>クブン</t>
    </rPh>
    <phoneticPr fontId="73"/>
  </si>
  <si>
    <t>宿泊施設</t>
    <rPh sb="0" eb="2">
      <t>シュクハク</t>
    </rPh>
    <rPh sb="2" eb="4">
      <t>シセツ</t>
    </rPh>
    <phoneticPr fontId="73"/>
  </si>
  <si>
    <t>食事様式（該当欄に○）</t>
    <rPh sb="0" eb="2">
      <t>ショクジ</t>
    </rPh>
    <rPh sb="2" eb="4">
      <t>ヨウシキ</t>
    </rPh>
    <rPh sb="5" eb="7">
      <t>ガイトウ</t>
    </rPh>
    <rPh sb="7" eb="8">
      <t>ラン</t>
    </rPh>
    <phoneticPr fontId="73"/>
  </si>
  <si>
    <t>１日目（</t>
    <rPh sb="1" eb="2">
      <t>ニチ</t>
    </rPh>
    <rPh sb="2" eb="3">
      <t>メ</t>
    </rPh>
    <phoneticPr fontId="73"/>
  </si>
  <si>
    <t>活動名</t>
    <rPh sb="0" eb="2">
      <t>カツドウ</t>
    </rPh>
    <rPh sb="2" eb="3">
      <t>メイ</t>
    </rPh>
    <phoneticPr fontId="73"/>
  </si>
  <si>
    <t>生活館</t>
    <rPh sb="0" eb="3">
      <t>セイカツカン</t>
    </rPh>
    <phoneticPr fontId="73"/>
  </si>
  <si>
    <t>食堂</t>
    <rPh sb="0" eb="2">
      <t>ショクドウ</t>
    </rPh>
    <phoneticPr fontId="73"/>
  </si>
  <si>
    <t>野調</t>
    <rPh sb="0" eb="1">
      <t>ノ</t>
    </rPh>
    <rPh sb="1" eb="2">
      <t>チョウ</t>
    </rPh>
    <phoneticPr fontId="73"/>
  </si>
  <si>
    <t>就寝準備</t>
    <rPh sb="0" eb="2">
      <t>シュウシン</t>
    </rPh>
    <rPh sb="2" eb="4">
      <t>ジュンビ</t>
    </rPh>
    <phoneticPr fontId="73"/>
  </si>
  <si>
    <t>朝食</t>
    <rPh sb="0" eb="2">
      <t>チョウショク</t>
    </rPh>
    <phoneticPr fontId="73"/>
  </si>
  <si>
    <t>ロッジ</t>
    <phoneticPr fontId="3"/>
  </si>
  <si>
    <t>昼食</t>
    <rPh sb="0" eb="2">
      <t>チュウショク</t>
    </rPh>
    <phoneticPr fontId="73"/>
  </si>
  <si>
    <t>グループ数</t>
    <rPh sb="4" eb="5">
      <t>スウ</t>
    </rPh>
    <phoneticPr fontId="73"/>
  </si>
  <si>
    <t>夕食</t>
    <rPh sb="0" eb="2">
      <t>ユウショク</t>
    </rPh>
    <phoneticPr fontId="73"/>
  </si>
  <si>
    <t>指導体制</t>
    <rPh sb="0" eb="2">
      <t>シドウ</t>
    </rPh>
    <rPh sb="2" eb="4">
      <t>タイセイ</t>
    </rPh>
    <phoneticPr fontId="73"/>
  </si>
  <si>
    <r>
      <rPr>
        <sz val="12"/>
        <color theme="1"/>
        <rFont val="游ゴシック"/>
        <family val="3"/>
        <charset val="128"/>
        <scheme val="minor"/>
      </rPr>
      <t>↑</t>
    </r>
    <r>
      <rPr>
        <sz val="9"/>
        <color theme="1"/>
        <rFont val="游ゴシック"/>
        <family val="3"/>
        <charset val="128"/>
        <scheme val="minor"/>
      </rPr>
      <t xml:space="preserve">
宿泊希望施設に○をつけてください。
</t>
    </r>
    <rPh sb="2" eb="4">
      <t>シュクハク</t>
    </rPh>
    <rPh sb="4" eb="6">
      <t>キボウ</t>
    </rPh>
    <rPh sb="6" eb="8">
      <t>シセツ</t>
    </rPh>
    <phoneticPr fontId="73"/>
  </si>
  <si>
    <t>・食堂→食堂利用</t>
    <rPh sb="1" eb="3">
      <t>ショクドウ</t>
    </rPh>
    <rPh sb="4" eb="6">
      <t>ショクドウ</t>
    </rPh>
    <rPh sb="6" eb="8">
      <t>リヨウ</t>
    </rPh>
    <phoneticPr fontId="73"/>
  </si>
  <si>
    <t>使用施設
集合場所</t>
    <rPh sb="0" eb="2">
      <t>シヨウ</t>
    </rPh>
    <rPh sb="2" eb="4">
      <t>シセツ</t>
    </rPh>
    <rPh sb="5" eb="9">
      <t>シュウゴウバショ</t>
    </rPh>
    <phoneticPr fontId="73"/>
  </si>
  <si>
    <t>・野調→野外調理</t>
    <rPh sb="1" eb="2">
      <t>ノ</t>
    </rPh>
    <rPh sb="2" eb="3">
      <t>チョウ</t>
    </rPh>
    <rPh sb="4" eb="6">
      <t>ヤガイ</t>
    </rPh>
    <rPh sb="6" eb="8">
      <t>チョウリ</t>
    </rPh>
    <phoneticPr fontId="73"/>
  </si>
  <si>
    <t>荒天時の計画
（使用施設）</t>
    <rPh sb="0" eb="2">
      <t>コウテン</t>
    </rPh>
    <rPh sb="2" eb="3">
      <t>ジ</t>
    </rPh>
    <rPh sb="4" eb="6">
      <t>ケイカク</t>
    </rPh>
    <rPh sb="8" eb="10">
      <t>シヨウ</t>
    </rPh>
    <rPh sb="10" eb="12">
      <t>シセツ</t>
    </rPh>
    <phoneticPr fontId="73"/>
  </si>
  <si>
    <t>※ 使用しない場合
     は、斜線記入</t>
    <rPh sb="2" eb="4">
      <t>シヨウ</t>
    </rPh>
    <rPh sb="7" eb="9">
      <t>バアイ</t>
    </rPh>
    <rPh sb="17" eb="19">
      <t>シャセン</t>
    </rPh>
    <rPh sb="19" eb="21">
      <t>キニュウ</t>
    </rPh>
    <phoneticPr fontId="73"/>
  </si>
  <si>
    <t>２日目（</t>
    <rPh sb="1" eb="2">
      <t>ニチ</t>
    </rPh>
    <rPh sb="2" eb="3">
      <t>メ</t>
    </rPh>
    <phoneticPr fontId="73"/>
  </si>
  <si>
    <t>３日目（</t>
    <rPh sb="1" eb="2">
      <t>ニチ</t>
    </rPh>
    <rPh sb="2" eb="3">
      <t>メ</t>
    </rPh>
    <phoneticPr fontId="73"/>
  </si>
  <si>
    <t>※「OT」（オリエンテーション）は、自然の家職員からの施設の使い方についての説明および職員との打合せ等として１時間とってください。　　　　　　　　　　　　　　　　　　　　　</t>
    <rPh sb="27" eb="29">
      <t>シセツ</t>
    </rPh>
    <rPh sb="30" eb="31">
      <t>ツカ</t>
    </rPh>
    <rPh sb="32" eb="33">
      <t>カタ</t>
    </rPh>
    <rPh sb="38" eb="40">
      <t>セツメイ</t>
    </rPh>
    <phoneticPr fontId="73"/>
  </si>
  <si>
    <t>とちぎ海浜自然の家
TEL  (0291) 37-4004
FAX  (0291) 37-4008</t>
    <rPh sb="3" eb="5">
      <t>カイヒン</t>
    </rPh>
    <rPh sb="5" eb="7">
      <t>シゼン</t>
    </rPh>
    <rPh sb="8" eb="9">
      <t>イエ</t>
    </rPh>
    <phoneticPr fontId="73"/>
  </si>
  <si>
    <r>
      <t>※「RC」（部屋確認）の時間は、退室する日の部屋掃除・荷物移動後、午前８時３５分から３０分程度とってください。</t>
    </r>
    <r>
      <rPr>
        <b/>
        <sz val="12"/>
        <color theme="1"/>
        <rFont val="ＭＳ Ｐゴシック"/>
        <family val="3"/>
        <charset val="128"/>
      </rPr>
      <t>（団体指導者による事前の確認をお願いいたします。）</t>
    </r>
    <rPh sb="56" eb="58">
      <t>ダンタイ</t>
    </rPh>
    <rPh sb="58" eb="61">
      <t>シドウシャ</t>
    </rPh>
    <rPh sb="64" eb="66">
      <t>ジゼン</t>
    </rPh>
    <rPh sb="67" eb="69">
      <t>カクニン</t>
    </rPh>
    <rPh sb="71" eb="72">
      <t>ネガ</t>
    </rPh>
    <phoneticPr fontId="73"/>
  </si>
  <si>
    <t>活動終了時刻</t>
    <rPh sb="0" eb="2">
      <t>カツドウ</t>
    </rPh>
    <rPh sb="2" eb="4">
      <t>シュウリョウ</t>
    </rPh>
    <rPh sb="4" eb="6">
      <t>ジコク</t>
    </rPh>
    <phoneticPr fontId="73"/>
  </si>
  <si>
    <t>４日目（</t>
    <rPh sb="1" eb="2">
      <t>ニチ</t>
    </rPh>
    <rPh sb="2" eb="3">
      <t>メ</t>
    </rPh>
    <phoneticPr fontId="73"/>
  </si>
  <si>
    <t>５日目（</t>
    <rPh sb="1" eb="2">
      <t>ニチ</t>
    </rPh>
    <rPh sb="2" eb="3">
      <t>メ</t>
    </rPh>
    <phoneticPr fontId="73"/>
  </si>
  <si>
    <t>６日目（</t>
    <rPh sb="1" eb="2">
      <t>ニチ</t>
    </rPh>
    <rPh sb="2" eb="3">
      <t>メ</t>
    </rPh>
    <phoneticPr fontId="73"/>
  </si>
  <si>
    <t>　</t>
  </si>
  <si>
    <r>
      <rPr>
        <sz val="10.5"/>
        <color indexed="8"/>
        <rFont val="ＭＳ Ｐ明朝"/>
        <family val="1"/>
        <charset val="128"/>
      </rPr>
      <t>別記様式第</t>
    </r>
    <r>
      <rPr>
        <sz val="10.5"/>
        <color indexed="8"/>
        <rFont val="Century"/>
        <family val="1"/>
      </rPr>
      <t>1</t>
    </r>
    <r>
      <rPr>
        <sz val="10.5"/>
        <color indexed="8"/>
        <rFont val="ＭＳ Ｐ明朝"/>
        <family val="1"/>
        <charset val="128"/>
      </rPr>
      <t>号</t>
    </r>
    <r>
      <rPr>
        <sz val="10.5"/>
        <color indexed="8"/>
        <rFont val="Century"/>
        <family val="1"/>
      </rPr>
      <t>(</t>
    </r>
    <r>
      <rPr>
        <sz val="10.5"/>
        <color indexed="8"/>
        <rFont val="ＭＳ Ｐ明朝"/>
        <family val="1"/>
        <charset val="128"/>
      </rPr>
      <t>第</t>
    </r>
    <r>
      <rPr>
        <sz val="10.5"/>
        <color indexed="8"/>
        <rFont val="Century"/>
        <family val="1"/>
      </rPr>
      <t>5</t>
    </r>
    <r>
      <rPr>
        <sz val="10.5"/>
        <color indexed="8"/>
        <rFont val="ＭＳ Ｐ明朝"/>
        <family val="1"/>
        <charset val="128"/>
      </rPr>
      <t>条関係</t>
    </r>
    <r>
      <rPr>
        <sz val="10.5"/>
        <color indexed="8"/>
        <rFont val="Century"/>
        <family val="1"/>
      </rPr>
      <t>)</t>
    </r>
    <phoneticPr fontId="73"/>
  </si>
  <si>
    <t>利　用　許　可　申　請　書</t>
    <rPh sb="0" eb="1">
      <t>リ</t>
    </rPh>
    <rPh sb="2" eb="3">
      <t>ヨウ</t>
    </rPh>
    <rPh sb="4" eb="5">
      <t>モト</t>
    </rPh>
    <rPh sb="6" eb="7">
      <t>カ</t>
    </rPh>
    <rPh sb="8" eb="9">
      <t>サル</t>
    </rPh>
    <rPh sb="10" eb="11">
      <t>ショウ</t>
    </rPh>
    <rPh sb="12" eb="13">
      <t>ショ</t>
    </rPh>
    <phoneticPr fontId="3"/>
  </si>
  <si>
    <t>　公益財団法人　　とちぎ未来づくり財団</t>
    <phoneticPr fontId="3"/>
  </si>
  <si>
    <t>年</t>
    <rPh sb="0" eb="1">
      <t>ネン</t>
    </rPh>
    <phoneticPr fontId="73"/>
  </si>
  <si>
    <t>月</t>
    <rPh sb="0" eb="1">
      <t>ツキ</t>
    </rPh>
    <phoneticPr fontId="73"/>
  </si>
  <si>
    <t>　                                    理事長 　様</t>
    <phoneticPr fontId="3"/>
  </si>
  <si>
    <t>　</t>
    <phoneticPr fontId="73"/>
  </si>
  <si>
    <t>申請者</t>
    <rPh sb="0" eb="3">
      <t>シンセイシャ</t>
    </rPh>
    <phoneticPr fontId="73"/>
  </si>
  <si>
    <t>所在地</t>
    <rPh sb="0" eb="3">
      <t>ショザイチ</t>
    </rPh>
    <phoneticPr fontId="73"/>
  </si>
  <si>
    <t>〒</t>
    <phoneticPr fontId="73"/>
  </si>
  <si>
    <t>-</t>
    <phoneticPr fontId="3"/>
  </si>
  <si>
    <t>代表者</t>
    <rPh sb="0" eb="3">
      <t>ダイヒョウシャ</t>
    </rPh>
    <phoneticPr fontId="73"/>
  </si>
  <si>
    <t>電　話</t>
    <rPh sb="0" eb="1">
      <t>デン</t>
    </rPh>
    <rPh sb="2" eb="3">
      <t>ハナシ</t>
    </rPh>
    <phoneticPr fontId="73"/>
  </si>
  <si>
    <t>（</t>
  </si>
  <si>
    <t>）</t>
  </si>
  <si>
    <t>　次のとおり栃木県立とちぎ海浜自然の家を利用したいので申請します。</t>
    <rPh sb="6" eb="8">
      <t>トチギ</t>
    </rPh>
    <rPh sb="8" eb="10">
      <t>ケンリツ</t>
    </rPh>
    <phoneticPr fontId="73"/>
  </si>
  <si>
    <t>利用期間</t>
  </si>
  <si>
    <t>時</t>
    <rPh sb="0" eb="1">
      <t>ジ</t>
    </rPh>
    <phoneticPr fontId="73"/>
  </si>
  <si>
    <t>～</t>
    <phoneticPr fontId="73"/>
  </si>
  <si>
    <t>泊</t>
    <rPh sb="0" eb="1">
      <t>ハク</t>
    </rPh>
    <phoneticPr fontId="73"/>
  </si>
  <si>
    <t>日</t>
    <phoneticPr fontId="73"/>
  </si>
  <si>
    <t>有</t>
    <rPh sb="0" eb="1">
      <t>ユウ</t>
    </rPh>
    <phoneticPr fontId="73"/>
  </si>
  <si>
    <t>）</t>
    <phoneticPr fontId="73"/>
  </si>
  <si>
    <t>・</t>
    <phoneticPr fontId="73"/>
  </si>
  <si>
    <t>無</t>
    <rPh sb="0" eb="1">
      <t>ム</t>
    </rPh>
    <phoneticPr fontId="73"/>
  </si>
  <si>
    <t>※実利用者(人)</t>
    <rPh sb="1" eb="2">
      <t>ジツ</t>
    </rPh>
    <rPh sb="2" eb="5">
      <t>リヨウシャ</t>
    </rPh>
    <rPh sb="6" eb="7">
      <t>ヒト</t>
    </rPh>
    <phoneticPr fontId="73"/>
  </si>
  <si>
    <t>男</t>
    <rPh sb="0" eb="1">
      <t>オトコ</t>
    </rPh>
    <phoneticPr fontId="73"/>
  </si>
  <si>
    <t>宿  泊</t>
    <rPh sb="0" eb="1">
      <t>ヤド</t>
    </rPh>
    <rPh sb="3" eb="4">
      <t>ハク</t>
    </rPh>
    <phoneticPr fontId="73"/>
  </si>
  <si>
    <t>日帰り　</t>
    <phoneticPr fontId="73"/>
  </si>
  <si>
    <t>中学生</t>
    <rPh sb="0" eb="3">
      <t>チュウガクセイ</t>
    </rPh>
    <phoneticPr fontId="73"/>
  </si>
  <si>
    <t>高校生等</t>
    <rPh sb="0" eb="3">
      <t>コウコウセイ</t>
    </rPh>
    <rPh sb="3" eb="4">
      <t>ナド</t>
    </rPh>
    <phoneticPr fontId="73"/>
  </si>
  <si>
    <t>一般</t>
    <rPh sb="0" eb="2">
      <t>イッパン</t>
    </rPh>
    <phoneticPr fontId="73"/>
  </si>
  <si>
    <t>連絡先</t>
    <phoneticPr fontId="73"/>
  </si>
  <si>
    <t xml:space="preserve">                         住所　</t>
    <phoneticPr fontId="73"/>
  </si>
  <si>
    <t xml:space="preserve">  連絡（引率）責任者名　　</t>
    <phoneticPr fontId="73"/>
  </si>
  <si>
    <t>　　　　　　　　　　　電話　　　　 　      　　　  　　 　　　　</t>
    <phoneticPr fontId="73"/>
  </si>
  <si>
    <t>（注１）</t>
    <rPh sb="1" eb="2">
      <t>チュウ</t>
    </rPh>
    <phoneticPr fontId="73"/>
  </si>
  <si>
    <t>１　※印の欄は記入しない。　　２　プールを利用する場合は「有」に○を付けること。</t>
    <rPh sb="3" eb="4">
      <t>ジルシ</t>
    </rPh>
    <rPh sb="5" eb="6">
      <t>ラン</t>
    </rPh>
    <rPh sb="7" eb="9">
      <t>キニュウ</t>
    </rPh>
    <rPh sb="21" eb="22">
      <t>リ</t>
    </rPh>
    <phoneticPr fontId="73"/>
  </si>
  <si>
    <t>(注２)</t>
    <rPh sb="1" eb="2">
      <t>チュウ</t>
    </rPh>
    <phoneticPr fontId="73"/>
  </si>
  <si>
    <t>１　利用計画及び食事数についての資料を添付すること。 　　 ２　学校教育活動として利用する場合は、学校長名で申請し学校長印を押印すること。</t>
    <phoneticPr fontId="73"/>
  </si>
  <si>
    <r>
      <t xml:space="preserve"> このデータは、</t>
    </r>
    <r>
      <rPr>
        <sz val="12"/>
        <color rgb="FFFF0000"/>
        <rFont val="HGS創英角ｺﾞｼｯｸUB"/>
        <family val="3"/>
        <charset val="128"/>
      </rPr>
      <t>学校用</t>
    </r>
    <r>
      <rPr>
        <sz val="12"/>
        <rFont val="HGS創英角ｺﾞｼｯｸUB"/>
        <family val="3"/>
        <charset val="128"/>
      </rPr>
      <t>の様式です。</t>
    </r>
    <r>
      <rPr>
        <sz val="12"/>
        <color rgb="FFFF0000"/>
        <rFont val="HGS創英角ｺﾞｼｯｸUB"/>
        <family val="3"/>
        <charset val="128"/>
      </rPr>
      <t>団体、家族・グループ</t>
    </r>
    <r>
      <rPr>
        <sz val="12"/>
        <rFont val="HGS創英角ｺﾞｼｯｸUB"/>
        <family val="3"/>
        <charset val="128"/>
      </rPr>
      <t>でのご利用は</t>
    </r>
    <r>
      <rPr>
        <sz val="12"/>
        <color rgb="FFFF0000"/>
        <rFont val="HGS創英角ｺﾞｼｯｸUB"/>
        <family val="3"/>
        <charset val="128"/>
      </rPr>
      <t>様式が異なります</t>
    </r>
    <r>
      <rPr>
        <sz val="12"/>
        <rFont val="HGS創英角ｺﾞｼｯｸUB"/>
        <family val="3"/>
        <charset val="128"/>
      </rPr>
      <t>。</t>
    </r>
    <r>
      <rPr>
        <sz val="12"/>
        <color theme="1"/>
        <rFont val="HGS創英角ｺﾞｼｯｸUB"/>
        <family val="3"/>
        <charset val="128"/>
      </rPr>
      <t xml:space="preserve">
 </t>
    </r>
    <r>
      <rPr>
        <sz val="12"/>
        <color rgb="FFFF0000"/>
        <rFont val="HGS創英角ｺﾞｼｯｸUB"/>
        <family val="3"/>
        <charset val="128"/>
      </rPr>
      <t>学校の宿泊学習</t>
    </r>
    <r>
      <rPr>
        <sz val="12"/>
        <rFont val="HGS創英角ｺﾞｼｯｸUB"/>
        <family val="3"/>
        <charset val="128"/>
      </rPr>
      <t>でのご利用</t>
    </r>
    <r>
      <rPr>
        <sz val="12"/>
        <color theme="1"/>
        <rFont val="HGS創英角ｺﾞｼｯｸUB"/>
        <family val="3"/>
        <charset val="128"/>
      </rPr>
      <t>でお間違いありませんか？</t>
    </r>
    <rPh sb="8" eb="10">
      <t>ガッコウ</t>
    </rPh>
    <rPh sb="10" eb="11">
      <t>ヨウ</t>
    </rPh>
    <rPh sb="12" eb="14">
      <t>ヨウシキ</t>
    </rPh>
    <rPh sb="17" eb="19">
      <t>ダンタイ</t>
    </rPh>
    <rPh sb="20" eb="22">
      <t>カゾク</t>
    </rPh>
    <rPh sb="30" eb="32">
      <t>リヨウ</t>
    </rPh>
    <rPh sb="33" eb="35">
      <t>ヨウシキ</t>
    </rPh>
    <rPh sb="36" eb="37">
      <t>コト</t>
    </rPh>
    <rPh sb="44" eb="46">
      <t>ガッコウ</t>
    </rPh>
    <rPh sb="47" eb="51">
      <t>シュクハクガクシュウ</t>
    </rPh>
    <rPh sb="54" eb="56">
      <t>リヨウ</t>
    </rPh>
    <rPh sb="58" eb="60">
      <t>マチガ</t>
    </rPh>
    <phoneticPr fontId="3"/>
  </si>
  <si>
    <r>
      <rPr>
        <b/>
        <sz val="14"/>
        <color theme="1"/>
        <rFont val="HG丸ｺﾞｼｯｸM-PRO"/>
        <family val="3"/>
        <charset val="128"/>
      </rPr>
      <t xml:space="preserve"> </t>
    </r>
    <r>
      <rPr>
        <b/>
        <sz val="14"/>
        <color rgb="FF333399"/>
        <rFont val="HG丸ｺﾞｼｯｸM-PRO"/>
        <family val="3"/>
        <charset val="128"/>
      </rPr>
      <t>● 閉所日（要勤務日以外）</t>
    </r>
    <r>
      <rPr>
        <b/>
        <sz val="14"/>
        <color theme="1"/>
        <rFont val="HG丸ｺﾞｼｯｸM-PRO"/>
        <family val="3"/>
        <charset val="128"/>
      </rPr>
      <t xml:space="preserve">  </t>
    </r>
    <r>
      <rPr>
        <sz val="10"/>
        <color theme="1"/>
        <rFont val="HG丸ｺﾞｼｯｸM-PRO"/>
        <family val="3"/>
        <charset val="128"/>
      </rPr>
      <t>※前年度２月分から入力</t>
    </r>
    <rPh sb="3" eb="5">
      <t>ヘイショ</t>
    </rPh>
    <rPh sb="5" eb="6">
      <t>ヒ</t>
    </rPh>
    <rPh sb="7" eb="8">
      <t>ヨウ</t>
    </rPh>
    <rPh sb="8" eb="10">
      <t>キンム</t>
    </rPh>
    <rPh sb="10" eb="11">
      <t>ビ</t>
    </rPh>
    <rPh sb="11" eb="13">
      <t>イガイ</t>
    </rPh>
    <phoneticPr fontId="3"/>
  </si>
  <si>
    <r>
      <rPr>
        <b/>
        <sz val="14"/>
        <color theme="1"/>
        <rFont val="HG丸ｺﾞｼｯｸM-PRO"/>
        <family val="3"/>
        <charset val="128"/>
      </rPr>
      <t xml:space="preserve"> </t>
    </r>
    <r>
      <rPr>
        <b/>
        <sz val="14"/>
        <color rgb="FF333399"/>
        <rFont val="HG丸ｺﾞｼｯｸM-PRO"/>
        <family val="3"/>
        <charset val="128"/>
      </rPr>
      <t>● 料金設定</t>
    </r>
    <r>
      <rPr>
        <b/>
        <sz val="14"/>
        <color theme="1"/>
        <rFont val="HG丸ｺﾞｼｯｸM-PRO"/>
        <family val="3"/>
        <charset val="128"/>
      </rPr>
      <t/>
    </r>
    <rPh sb="3" eb="5">
      <t>リョウキン</t>
    </rPh>
    <rPh sb="5" eb="7">
      <t>セッテイ</t>
    </rPh>
    <phoneticPr fontId="3"/>
  </si>
  <si>
    <t xml:space="preserve">  ※</t>
    <phoneticPr fontId="3" type="Hiragana"/>
  </si>
  <si>
    <t>欄の金額を編集すると全シートの金額欄が変更されます。</t>
    <rPh sb="0" eb="1">
      <t>ラン</t>
    </rPh>
    <rPh sb="2" eb="4">
      <t>キンガク</t>
    </rPh>
    <rPh sb="5" eb="7">
      <t>ヘンシュウ</t>
    </rPh>
    <rPh sb="10" eb="11">
      <t>ゼン</t>
    </rPh>
    <rPh sb="15" eb="17">
      <t>キンガク</t>
    </rPh>
    <rPh sb="17" eb="18">
      <t>ラン</t>
    </rPh>
    <rPh sb="19" eb="21">
      <t>ヘンコウ</t>
    </rPh>
    <phoneticPr fontId="3"/>
  </si>
  <si>
    <t>前年度</t>
    <rPh sb="0" eb="3">
      <t>ゼンネンド</t>
    </rPh>
    <phoneticPr fontId="3"/>
  </si>
  <si>
    <t>今年度</t>
    <rPh sb="0" eb="3">
      <t>コンネンド</t>
    </rPh>
    <phoneticPr fontId="3"/>
  </si>
  <si>
    <t>宿　泊</t>
    <rPh sb="0" eb="1">
      <t>やど</t>
    </rPh>
    <rPh sb="2" eb="3">
      <t>はく</t>
    </rPh>
    <phoneticPr fontId="3" type="Hiragana"/>
  </si>
  <si>
    <t>プール</t>
    <phoneticPr fontId="3" type="Hiragana"/>
  </si>
  <si>
    <t>中学以下</t>
    <rPh sb="0" eb="1">
      <t>なか</t>
    </rPh>
    <rPh sb="1" eb="2">
      <t>がく</t>
    </rPh>
    <rPh sb="2" eb="4">
      <t>いか</t>
    </rPh>
    <phoneticPr fontId="3" type="Hiragana"/>
  </si>
  <si>
    <t>高校生等</t>
    <rPh sb="0" eb="2">
      <t>こうこう</t>
    </rPh>
    <rPh sb="2" eb="3">
      <t>せい</t>
    </rPh>
    <rPh sb="3" eb="4">
      <t>など</t>
    </rPh>
    <phoneticPr fontId="3" type="Hiragana"/>
  </si>
  <si>
    <t>一般</t>
    <rPh sb="0" eb="2">
      <t>いっぱん</t>
    </rPh>
    <phoneticPr fontId="3" type="Hiragana"/>
  </si>
  <si>
    <t>(テント)</t>
    <phoneticPr fontId="3" type="Hiragana"/>
  </si>
  <si>
    <t>県内</t>
    <rPh sb="0" eb="2">
      <t>けんない</t>
    </rPh>
    <phoneticPr fontId="3" type="Hiragana"/>
  </si>
  <si>
    <t>県外</t>
    <rPh sb="0" eb="2">
      <t>けんがい</t>
    </rPh>
    <phoneticPr fontId="3" type="Hiragana"/>
  </si>
  <si>
    <t>その他</t>
    <rPh sb="2" eb="3">
      <t>た</t>
    </rPh>
    <phoneticPr fontId="3" type="Hiragana"/>
  </si>
  <si>
    <t>朝　食</t>
    <rPh sb="0" eb="1">
      <t>アサ</t>
    </rPh>
    <rPh sb="2" eb="3">
      <t>ショク</t>
    </rPh>
    <phoneticPr fontId="3"/>
  </si>
  <si>
    <t>昼　食</t>
    <rPh sb="0" eb="1">
      <t>ヒル</t>
    </rPh>
    <rPh sb="2" eb="3">
      <t>ショク</t>
    </rPh>
    <phoneticPr fontId="3"/>
  </si>
  <si>
    <t>夕　食</t>
    <rPh sb="0" eb="1">
      <t>ユウ</t>
    </rPh>
    <rPh sb="2" eb="3">
      <t>ショク</t>
    </rPh>
    <phoneticPr fontId="3"/>
  </si>
  <si>
    <t>光熱水費</t>
    <rPh sb="0" eb="4">
      <t>こうねつすいひ</t>
    </rPh>
    <phoneticPr fontId="3" type="Hiragana"/>
  </si>
  <si>
    <t>リネン</t>
    <phoneticPr fontId="3" type="Hiragana"/>
  </si>
  <si>
    <t>4歳-学前</t>
    <phoneticPr fontId="3"/>
  </si>
  <si>
    <t>小学生</t>
    <rPh sb="0" eb="3">
      <t>ショウガクセイ</t>
    </rPh>
    <phoneticPr fontId="3"/>
  </si>
  <si>
    <t>中学以上</t>
    <rPh sb="0" eb="2">
      <t>チュウガク</t>
    </rPh>
    <rPh sb="2" eb="4">
      <t>イジョウ</t>
    </rPh>
    <phoneticPr fontId="3"/>
  </si>
  <si>
    <t>共通</t>
    <rPh sb="0" eb="2">
      <t>キョウツウ</t>
    </rPh>
    <phoneticPr fontId="3"/>
  </si>
  <si>
    <t>（１組）</t>
    <rPh sb="2" eb="3">
      <t>く</t>
    </rPh>
    <phoneticPr fontId="3" type="Hiragana"/>
  </si>
  <si>
    <r>
      <t xml:space="preserve"> </t>
    </r>
    <r>
      <rPr>
        <b/>
        <sz val="14"/>
        <color rgb="FF333399"/>
        <rFont val="HG丸ｺﾞｼｯｸM-PRO"/>
        <family val="3"/>
        <charset val="128"/>
      </rPr>
      <t>● 締切日の設定</t>
    </r>
    <rPh sb="3" eb="4">
      <t>シ</t>
    </rPh>
    <rPh sb="4" eb="5">
      <t>キ</t>
    </rPh>
    <rPh sb="5" eb="6">
      <t>ビ</t>
    </rPh>
    <rPh sb="7" eb="9">
      <t>セッテイ</t>
    </rPh>
    <phoneticPr fontId="3"/>
  </si>
  <si>
    <t>書類提出期限 ：</t>
    <rPh sb="0" eb="2">
      <t>ショルイ</t>
    </rPh>
    <rPh sb="2" eb="4">
      <t>テイシュツ</t>
    </rPh>
    <rPh sb="4" eb="6">
      <t>キゲン</t>
    </rPh>
    <phoneticPr fontId="3"/>
  </si>
  <si>
    <t>利用開始日の</t>
    <rPh sb="0" eb="2">
      <t>リヨウ</t>
    </rPh>
    <rPh sb="2" eb="5">
      <t>カイシビ</t>
    </rPh>
    <phoneticPr fontId="3"/>
  </si>
  <si>
    <t xml:space="preserve">週間前 ＝ </t>
    <rPh sb="0" eb="2">
      <t>シュウカン</t>
    </rPh>
    <rPh sb="2" eb="3">
      <t>マエ</t>
    </rPh>
    <phoneticPr fontId="3"/>
  </si>
  <si>
    <t>日前</t>
    <rPh sb="0" eb="2">
      <t>ニチマエ</t>
    </rPh>
    <phoneticPr fontId="3"/>
  </si>
  <si>
    <t>　　学　校　仮　利　用　計　画　書</t>
    <rPh sb="2" eb="3">
      <t>ガク</t>
    </rPh>
    <rPh sb="4" eb="5">
      <t>コウ</t>
    </rPh>
    <rPh sb="6" eb="7">
      <t>カリ</t>
    </rPh>
    <rPh sb="8" eb="9">
      <t>リ</t>
    </rPh>
    <rPh sb="10" eb="11">
      <t>ヨウ</t>
    </rPh>
    <rPh sb="12" eb="13">
      <t>ケイ</t>
    </rPh>
    <rPh sb="14" eb="15">
      <t>ガ</t>
    </rPh>
    <rPh sb="16" eb="17">
      <t>ショ</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</si>
</sst>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
    <numFmt numFmtId="177" formatCode="m&quot;月&quot;d&quot;日 (&quot;aaa&quot;)&quot;"/>
    <numFmt numFmtId="178" formatCode="m/d;@"/>
    <numFmt numFmtId="179" formatCode="m"/>
    <numFmt numFmtId="180" formatCode="d"/>
    <numFmt numFmtId="181" formatCode="yyyy&quot;年 &quot;m&quot;月&quot;d&quot;日 ( &quot;aaa&quot; )&quot;"/>
    <numFmt numFmtId="182" formatCode="yyyy&quot;年&quot;m&quot;月&quot;d&quot;日&quot;;@"/>
    <numFmt numFmtId="183" formatCode="0&quot;円&quot;"/>
    <numFmt numFmtId="184" formatCode="0&quot;組&quot;"/>
    <numFmt numFmtId="185" formatCode="0&quot;人&quot;"/>
    <numFmt numFmtId="186" formatCode="m&quot;月&quot;d&quot;日&quot;;@"/>
    <numFmt numFmtId="187" formatCode="m&quot;月&quot;d&quot;日 ( &quot;aaa&quot; )&quot;"/>
    <numFmt numFmtId="188" formatCode="#,###"/>
    <numFmt numFmtId="189" formatCode="yy&quot;年 &quot;m&quot;月&quot;d&quot;日 (&quot;aaa&quot;)&quot;"/>
    <numFmt numFmtId="190" formatCode="&quot;(&quot;0&quot;)&quot;"/>
  </numFmts>
  <fonts count="215" x14ac:knownFonts="1">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b/>
      <sz val="11"/>
      <name val="BIZ UDPゴシック"/>
      <family val="3"/>
      <charset val="128"/>
    </font>
    <font>
      <sz val="11"/>
      <name val="HGS創英角ｺﾞｼｯｸUB"/>
      <family val="3"/>
      <charset val="128"/>
    </font>
    <font>
      <sz val="12"/>
      <name val="HGS創英角ｺﾞｼｯｸUB"/>
      <family val="3"/>
      <charset val="128"/>
    </font>
    <font>
      <sz val="11"/>
      <color rgb="FFFF0000"/>
      <name val="HGS創英角ｺﾞｼｯｸUB"/>
      <family val="3"/>
      <charset val="128"/>
    </font>
    <font>
      <sz val="18"/>
      <color theme="0"/>
      <name val="ＤＦ特太ゴシック体"/>
      <family val="3"/>
      <charset val="128"/>
    </font>
    <font>
      <sz val="11"/>
      <color theme="1"/>
      <name val="HG丸ｺﾞｼｯｸM-PRO"/>
      <family val="3"/>
      <charset val="128"/>
    </font>
    <font>
      <b/>
      <sz val="14"/>
      <color rgb="FF002060"/>
      <name val="HG丸ｺﾞｼｯｸM-PRO"/>
      <family val="3"/>
      <charset val="128"/>
    </font>
    <font>
      <sz val="11"/>
      <name val="BIZ UDPゴシック"/>
      <family val="3"/>
      <charset val="128"/>
    </font>
    <font>
      <b/>
      <sz val="12"/>
      <name val="BIZ UDPゴシック"/>
      <family val="3"/>
      <charset val="128"/>
    </font>
    <font>
      <b/>
      <sz val="13"/>
      <name val="BIZ UDPゴシック"/>
      <family val="3"/>
      <charset val="128"/>
    </font>
    <font>
      <b/>
      <sz val="11"/>
      <color rgb="FFFF0066"/>
      <name val="BIZ UDPゴシック"/>
      <family val="3"/>
      <charset val="128"/>
    </font>
    <font>
      <b/>
      <sz val="13"/>
      <color rgb="FFFF0066"/>
      <name val="BIZ UDPゴシック"/>
      <family val="3"/>
      <charset val="128"/>
    </font>
    <font>
      <b/>
      <sz val="10.5"/>
      <name val="BIZ UDPゴシック"/>
      <family val="3"/>
      <charset val="128"/>
    </font>
    <font>
      <b/>
      <sz val="10.5"/>
      <color rgb="FFFF0000"/>
      <name val="BIZ UDPゴシック"/>
      <family val="3"/>
      <charset val="128"/>
    </font>
    <font>
      <b/>
      <sz val="10.5"/>
      <color rgb="FFFF0066"/>
      <name val="BIZ UDPゴシック"/>
      <family val="3"/>
      <charset val="128"/>
    </font>
    <font>
      <b/>
      <sz val="10.5"/>
      <color rgb="FF0070C0"/>
      <name val="BIZ UDPゴシック"/>
      <family val="3"/>
      <charset val="128"/>
    </font>
    <font>
      <sz val="18"/>
      <color theme="0"/>
      <name val="HGS創英角ｺﾞｼｯｸUB"/>
      <family val="3"/>
      <charset val="128"/>
    </font>
    <font>
      <b/>
      <sz val="9"/>
      <color theme="1"/>
      <name val="BIZ UDPゴシック"/>
      <family val="3"/>
      <charset val="128"/>
    </font>
    <font>
      <b/>
      <sz val="12"/>
      <color rgb="FFFF0000"/>
      <name val="HGS創英角ｺﾞｼｯｸUB"/>
      <family val="3"/>
      <charset val="128"/>
    </font>
    <font>
      <b/>
      <sz val="10"/>
      <color theme="1"/>
      <name val="HG丸ｺﾞｼｯｸM-PRO"/>
      <family val="3"/>
      <charset val="128"/>
    </font>
    <font>
      <b/>
      <sz val="13"/>
      <color theme="1"/>
      <name val="游ゴシック"/>
      <family val="3"/>
      <charset val="128"/>
      <scheme val="minor"/>
    </font>
    <font>
      <sz val="18"/>
      <name val="HGP創英角ﾎﾟｯﾌﾟ体"/>
      <family val="3"/>
      <charset val="128"/>
    </font>
    <font>
      <sz val="11"/>
      <color rgb="FFFF0000"/>
      <name val="BIZ UDゴシック"/>
      <family val="3"/>
      <charset val="128"/>
    </font>
    <font>
      <b/>
      <sz val="16"/>
      <color theme="0"/>
      <name val="ＤＨＰ特太ゴシック体"/>
      <family val="3"/>
      <charset val="128"/>
    </font>
    <font>
      <sz val="12"/>
      <color theme="1"/>
      <name val="HGS創英角ｺﾞｼｯｸUB"/>
      <family val="3"/>
      <charset val="128"/>
    </font>
    <font>
      <sz val="12"/>
      <color rgb="FFFF0000"/>
      <name val="HGS創英角ｺﾞｼｯｸUB"/>
      <family val="3"/>
      <charset val="128"/>
    </font>
    <font>
      <b/>
      <sz val="11"/>
      <color rgb="FFFF0000"/>
      <name val="HG丸ｺﾞｼｯｸM-PRO"/>
      <family val="3"/>
      <charset val="128"/>
    </font>
    <font>
      <b/>
      <sz val="10.5"/>
      <color rgb="FF000000"/>
      <name val="HG丸ｺﾞｼｯｸM-PRO"/>
      <family val="3"/>
      <charset val="128"/>
    </font>
    <font>
      <sz val="12"/>
      <color rgb="FF000000"/>
      <name val="HG丸ｺﾞｼｯｸM-PRO"/>
      <family val="3"/>
      <charset val="128"/>
    </font>
    <font>
      <sz val="10"/>
      <color rgb="FF000000"/>
      <name val="HG丸ｺﾞｼｯｸM-PRO"/>
      <family val="3"/>
      <charset val="128"/>
    </font>
    <font>
      <sz val="11"/>
      <color rgb="FF000000"/>
      <name val="BIZ UDゴシック"/>
      <family val="3"/>
      <charset val="128"/>
    </font>
    <font>
      <sz val="16"/>
      <color rgb="FF000000"/>
      <name val="BIZ UDゴシック"/>
      <family val="3"/>
      <charset val="128"/>
    </font>
    <font>
      <b/>
      <sz val="11"/>
      <name val="HG丸ｺﾞｼｯｸM-PRO"/>
      <family val="3"/>
      <charset val="128"/>
    </font>
    <font>
      <sz val="6"/>
      <name val="ＭＳ Ｐ明朝"/>
      <family val="1"/>
      <charset val="128"/>
    </font>
    <font>
      <sz val="12"/>
      <name val="HG丸ｺﾞｼｯｸM-PRO"/>
      <family val="3"/>
      <charset val="128"/>
    </font>
    <font>
      <sz val="16"/>
      <color theme="1"/>
      <name val="游ゴシック"/>
      <family val="2"/>
      <charset val="128"/>
      <scheme val="minor"/>
    </font>
    <font>
      <sz val="10.5"/>
      <color rgb="FFFF0000"/>
      <name val="BIZ UDゴシック"/>
      <family val="3"/>
      <charset val="128"/>
    </font>
    <font>
      <sz val="13"/>
      <color rgb="FFFF6600"/>
      <name val="BIZ UDゴシック"/>
      <family val="3"/>
      <charset val="128"/>
    </font>
    <font>
      <b/>
      <sz val="10.5"/>
      <color rgb="FFFF0000"/>
      <name val="BIZ UDゴシック"/>
      <family val="3"/>
      <charset val="128"/>
    </font>
    <font>
      <b/>
      <sz val="10.5"/>
      <name val="BIZ UDゴシック"/>
      <family val="3"/>
      <charset val="128"/>
    </font>
    <font>
      <sz val="10.5"/>
      <name val="BIZ UDゴシック"/>
      <family val="3"/>
      <charset val="128"/>
    </font>
    <font>
      <sz val="12"/>
      <color rgb="FFFF0000"/>
      <name val="HGP創英角ﾎﾟｯﾌﾟ体"/>
      <family val="3"/>
      <charset val="128"/>
    </font>
    <font>
      <b/>
      <sz val="10"/>
      <name val="HG丸ｺﾞｼｯｸM-PRO"/>
      <family val="3"/>
      <charset val="128"/>
    </font>
    <font>
      <sz val="11"/>
      <name val="HG丸ｺﾞｼｯｸM-PRO"/>
      <family val="3"/>
      <charset val="128"/>
    </font>
    <font>
      <b/>
      <sz val="12"/>
      <name val="HG丸ｺﾞｼｯｸM-PRO"/>
      <family val="3"/>
      <charset val="128"/>
    </font>
    <font>
      <sz val="1"/>
      <color theme="0"/>
      <name val="游ゴシック"/>
      <family val="2"/>
      <charset val="128"/>
      <scheme val="minor"/>
    </font>
    <font>
      <sz val="16"/>
      <color theme="0"/>
      <name val="游ゴシック"/>
      <family val="2"/>
      <charset val="128"/>
      <scheme val="minor"/>
    </font>
    <font>
      <sz val="1"/>
      <color theme="0"/>
      <name val="HG丸ｺﾞｼｯｸM-PRO"/>
      <family val="3"/>
      <charset val="128"/>
    </font>
    <font>
      <sz val="1"/>
      <color theme="0"/>
      <name val="ＭＳ Ｐ明朝"/>
      <family val="1"/>
      <charset val="128"/>
    </font>
    <font>
      <sz val="11"/>
      <color theme="0"/>
      <name val="BIZ UDゴシック"/>
      <family val="3"/>
      <charset val="128"/>
    </font>
    <font>
      <sz val="11"/>
      <color theme="1"/>
      <name val="ＭＳ Ｐ明朝"/>
      <family val="1"/>
      <charset val="128"/>
    </font>
    <font>
      <b/>
      <sz val="12"/>
      <color theme="1"/>
      <name val="HG丸ｺﾞｼｯｸM-PRO"/>
      <family val="3"/>
      <charset val="128"/>
    </font>
    <font>
      <sz val="13"/>
      <color rgb="FFFF0000"/>
      <name val="BIZ UDゴシック"/>
      <family val="3"/>
      <charset val="128"/>
    </font>
    <font>
      <b/>
      <sz val="10.5"/>
      <color theme="8" tint="-0.249977111117893"/>
      <name val="BIZ UDゴシック"/>
      <family val="3"/>
      <charset val="128"/>
    </font>
    <font>
      <sz val="11"/>
      <color theme="1"/>
      <name val="游ゴシック"/>
      <family val="3"/>
      <charset val="128"/>
      <scheme val="minor"/>
    </font>
    <font>
      <sz val="11"/>
      <color theme="1"/>
      <name val="ＤＦ平成明朝体W3"/>
      <family val="1"/>
      <charset val="128"/>
    </font>
    <font>
      <b/>
      <sz val="14"/>
      <color rgb="FF000000"/>
      <name val="HG丸ｺﾞｼｯｸM-PRO"/>
      <family val="3"/>
      <charset val="128"/>
    </font>
    <font>
      <sz val="12"/>
      <color rgb="FFFF0000"/>
      <name val="HGS創英角ﾎﾟｯﾌﾟ体"/>
      <family val="3"/>
      <charset val="128"/>
    </font>
    <font>
      <sz val="11"/>
      <color rgb="FFFF0000"/>
      <name val="ＤＦ平成明朝体W3"/>
      <family val="1"/>
      <charset val="128"/>
    </font>
    <font>
      <sz val="12"/>
      <color rgb="FFFF0000"/>
      <name val="ＤＦ平成明朝体W3"/>
      <family val="1"/>
      <charset val="128"/>
    </font>
    <font>
      <sz val="12"/>
      <color rgb="FFFF0000"/>
      <name val="游ゴシック"/>
      <family val="3"/>
      <charset val="128"/>
      <scheme val="minor"/>
    </font>
    <font>
      <sz val="12"/>
      <color rgb="FFFF0000"/>
      <name val="游ゴシック"/>
      <family val="2"/>
      <charset val="128"/>
      <scheme val="minor"/>
    </font>
    <font>
      <sz val="10"/>
      <color theme="1"/>
      <name val="游ゴシック"/>
      <family val="2"/>
      <charset val="128"/>
      <scheme val="minor"/>
    </font>
    <font>
      <sz val="10"/>
      <color theme="1"/>
      <name val="HG丸ｺﾞｼｯｸM-PRO"/>
      <family val="3"/>
      <charset val="128"/>
    </font>
    <font>
      <sz val="10"/>
      <name val="HG丸ｺﾞｼｯｸM-PRO"/>
      <family val="3"/>
      <charset val="128"/>
    </font>
    <font>
      <sz val="10"/>
      <name val="游ゴシック"/>
      <family val="2"/>
      <charset val="128"/>
      <scheme val="minor"/>
    </font>
    <font>
      <b/>
      <sz val="18"/>
      <name val="HGP創英角ﾎﾟｯﾌﾟ体"/>
      <family val="3"/>
      <charset val="128"/>
    </font>
    <font>
      <sz val="12"/>
      <color theme="1"/>
      <name val="HG丸ｺﾞｼｯｸM-PRO"/>
      <family val="3"/>
      <charset val="128"/>
    </font>
    <font>
      <b/>
      <sz val="11"/>
      <color theme="1"/>
      <name val="HG丸ｺﾞｼｯｸM-PRO"/>
      <family val="3"/>
      <charset val="128"/>
    </font>
    <font>
      <sz val="6"/>
      <name val="ＭＳ Ｐゴシック"/>
      <family val="3"/>
      <charset val="128"/>
    </font>
    <font>
      <sz val="16"/>
      <color theme="1"/>
      <name val="HG丸ｺﾞｼｯｸM-PRO"/>
      <family val="3"/>
      <charset val="128"/>
    </font>
    <font>
      <b/>
      <sz val="16"/>
      <color rgb="FF000000"/>
      <name val="HG丸ｺﾞｼｯｸM-PRO"/>
      <family val="3"/>
      <charset val="128"/>
    </font>
    <font>
      <b/>
      <sz val="14"/>
      <color theme="1"/>
      <name val="HG丸ｺﾞｼｯｸM-PRO"/>
      <family val="3"/>
      <charset val="128"/>
    </font>
    <font>
      <sz val="10"/>
      <name val="ＤＦ平成明朝体W3"/>
      <family val="1"/>
      <charset val="128"/>
    </font>
    <font>
      <sz val="14"/>
      <color theme="1"/>
      <name val="ＭＳ Ｐ明朝"/>
      <family val="1"/>
      <charset val="128"/>
    </font>
    <font>
      <sz val="16"/>
      <color theme="1"/>
      <name val="ＭＳ Ｐ明朝"/>
      <family val="1"/>
      <charset val="128"/>
    </font>
    <font>
      <b/>
      <sz val="14"/>
      <color rgb="FFFF0000"/>
      <name val="HG丸ｺﾞｼｯｸM-PRO"/>
      <family val="3"/>
      <charset val="128"/>
    </font>
    <font>
      <sz val="10"/>
      <color theme="1"/>
      <name val="HGS創英角ｺﾞｼｯｸUB"/>
      <family val="3"/>
      <charset val="128"/>
    </font>
    <font>
      <sz val="18"/>
      <color theme="1"/>
      <name val="ＭＳ Ｐ明朝"/>
      <family val="1"/>
      <charset val="128"/>
    </font>
    <font>
      <sz val="11"/>
      <color theme="0"/>
      <name val="ＭＳ Ｐゴシック"/>
      <family val="3"/>
      <charset val="128"/>
    </font>
    <font>
      <sz val="18"/>
      <color theme="1"/>
      <name val="HG丸ｺﾞｼｯｸM-PRO"/>
      <family val="3"/>
      <charset val="128"/>
    </font>
    <font>
      <sz val="20"/>
      <color rgb="FFFF0000"/>
      <name val="HGS創英角ｺﾞｼｯｸUB"/>
      <family val="3"/>
      <charset val="128"/>
    </font>
    <font>
      <sz val="20"/>
      <name val="HGS創英角ｺﾞｼｯｸUB"/>
      <family val="3"/>
      <charset val="128"/>
    </font>
    <font>
      <b/>
      <sz val="12"/>
      <color rgb="FF000000"/>
      <name val="BIZ UDゴシック"/>
      <family val="3"/>
      <charset val="128"/>
    </font>
    <font>
      <sz val="12"/>
      <color rgb="FF000000"/>
      <name val="BIZ UDゴシック"/>
      <family val="3"/>
      <charset val="128"/>
    </font>
    <font>
      <sz val="12"/>
      <color rgb="FF000000"/>
      <name val="HGP創英角ﾎﾟｯﾌﾟ体"/>
      <family val="3"/>
      <charset val="128"/>
    </font>
    <font>
      <b/>
      <sz val="12"/>
      <color rgb="FF000000"/>
      <name val="HG丸ｺﾞｼｯｸM-PRO"/>
      <family val="3"/>
      <charset val="128"/>
    </font>
    <font>
      <sz val="1"/>
      <color theme="0"/>
      <name val="BIZ UDゴシック"/>
      <family val="3"/>
      <charset val="128"/>
    </font>
    <font>
      <sz val="10"/>
      <color rgb="FF000000"/>
      <name val="HGP創英角ｺﾞｼｯｸUB"/>
      <family val="3"/>
      <charset val="128"/>
    </font>
    <font>
      <sz val="11"/>
      <name val="ＭＳ Ｐゴシック"/>
      <family val="3"/>
      <charset val="128"/>
    </font>
    <font>
      <sz val="11"/>
      <color rgb="FFFF0000"/>
      <name val="HGP創英角ｺﾞｼｯｸUB"/>
      <family val="3"/>
      <charset val="128"/>
    </font>
    <font>
      <sz val="11"/>
      <color theme="1"/>
      <name val="HGP創英角ｺﾞｼｯｸUB"/>
      <family val="3"/>
      <charset val="128"/>
    </font>
    <font>
      <b/>
      <sz val="20"/>
      <color theme="0"/>
      <name val="ＤＨＰ特太ゴシック体"/>
      <family val="3"/>
      <charset val="128"/>
    </font>
    <font>
      <sz val="14"/>
      <name val="HGP創英角ﾎﾟｯﾌﾟ体"/>
      <family val="3"/>
      <charset val="128"/>
    </font>
    <font>
      <sz val="14"/>
      <name val="HG丸ｺﾞｼｯｸM-PRO"/>
      <family val="3"/>
      <charset val="128"/>
    </font>
    <font>
      <b/>
      <sz val="16"/>
      <color rgb="FF000000"/>
      <name val="Segoe UI Symbol"/>
      <family val="2"/>
    </font>
    <font>
      <sz val="12"/>
      <color theme="1"/>
      <name val="ＤＨＰ平成ゴシックW5"/>
      <family val="3"/>
      <charset val="128"/>
    </font>
    <font>
      <sz val="16"/>
      <color rgb="FFFF3300"/>
      <name val="HGP創英角ﾎﾟｯﾌﾟ体"/>
      <family val="3"/>
      <charset val="128"/>
    </font>
    <font>
      <b/>
      <sz val="11"/>
      <color rgb="FFFF0000"/>
      <name val="BIZ UDゴシック"/>
      <family val="3"/>
      <charset val="128"/>
    </font>
    <font>
      <sz val="1"/>
      <color theme="0"/>
      <name val="ＭＳ Ｐゴシック"/>
      <family val="3"/>
      <charset val="128"/>
    </font>
    <font>
      <u/>
      <sz val="12"/>
      <color rgb="FF000000"/>
      <name val="HG丸ｺﾞｼｯｸM-PRO"/>
      <family val="3"/>
      <charset val="128"/>
    </font>
    <font>
      <b/>
      <sz val="11"/>
      <color rgb="FF000000"/>
      <name val="HG丸ｺﾞｼｯｸM-PRO"/>
      <family val="3"/>
      <charset val="128"/>
    </font>
    <font>
      <b/>
      <sz val="18"/>
      <color rgb="FFFF0000"/>
      <name val="HGP創英角ｺﾞｼｯｸUB"/>
      <family val="3"/>
      <charset val="128"/>
    </font>
    <font>
      <sz val="14"/>
      <color rgb="FF000000"/>
      <name val="HGP創英角ﾎﾟｯﾌﾟ体"/>
      <family val="3"/>
      <charset val="128"/>
    </font>
    <font>
      <sz val="1"/>
      <color theme="0"/>
      <name val="HGP創英角ﾎﾟｯﾌﾟ体"/>
      <family val="3"/>
      <charset val="128"/>
    </font>
    <font>
      <sz val="10"/>
      <color rgb="FFFF0000"/>
      <name val="游ゴシック"/>
      <family val="2"/>
      <charset val="128"/>
      <scheme val="minor"/>
    </font>
    <font>
      <sz val="11"/>
      <color rgb="FF000000"/>
      <name val="HG丸ｺﾞｼｯｸM-PRO"/>
      <family val="3"/>
      <charset val="128"/>
    </font>
    <font>
      <sz val="10"/>
      <name val="HGP創英角ﾎﾟｯﾌﾟ体"/>
      <family val="3"/>
      <charset val="128"/>
    </font>
    <font>
      <sz val="10"/>
      <name val="HGP創英角ｺﾞｼｯｸUB"/>
      <family val="3"/>
      <charset val="128"/>
    </font>
    <font>
      <sz val="10"/>
      <color rgb="FF002060"/>
      <name val="HGP創英角ﾎﾟｯﾌﾟ体"/>
      <family val="3"/>
      <charset val="128"/>
    </font>
    <font>
      <b/>
      <sz val="1"/>
      <color theme="0"/>
      <name val="HG丸ｺﾞｼｯｸM-PRO"/>
      <family val="3"/>
      <charset val="128"/>
    </font>
    <font>
      <sz val="1"/>
      <color theme="0"/>
      <name val="ＤＨＰ平成ゴシックW5"/>
      <family val="3"/>
      <charset val="128"/>
    </font>
    <font>
      <sz val="10"/>
      <name val="ＭＳ Ｐゴシック"/>
      <family val="3"/>
      <charset val="128"/>
    </font>
    <font>
      <sz val="9"/>
      <color rgb="FF002060"/>
      <name val="HGP創英角ﾎﾟｯﾌﾟ体"/>
      <family val="3"/>
      <charset val="128"/>
    </font>
    <font>
      <sz val="14"/>
      <name val="HGS創英角ｺﾞｼｯｸUB"/>
      <family val="3"/>
      <charset val="128"/>
    </font>
    <font>
      <sz val="10"/>
      <name val="HGS創英角ｺﾞｼｯｸUB"/>
      <family val="3"/>
      <charset val="128"/>
    </font>
    <font>
      <sz val="10"/>
      <name val="HGPｺﾞｼｯｸE"/>
      <family val="3"/>
      <charset val="128"/>
    </font>
    <font>
      <b/>
      <sz val="14"/>
      <name val="HG丸ｺﾞｼｯｸM-PRO"/>
      <family val="3"/>
      <charset val="128"/>
    </font>
    <font>
      <b/>
      <sz val="12"/>
      <color rgb="FFFF0000"/>
      <name val="HG丸ｺﾞｼｯｸM-PRO"/>
      <family val="3"/>
      <charset val="128"/>
    </font>
    <font>
      <b/>
      <sz val="16"/>
      <name val="HG丸ｺﾞｼｯｸM-PRO"/>
      <family val="3"/>
      <charset val="128"/>
    </font>
    <font>
      <sz val="10"/>
      <color rgb="FFFF0000"/>
      <name val="HG丸ｺﾞｼｯｸM-PRO"/>
      <family val="3"/>
      <charset val="128"/>
    </font>
    <font>
      <sz val="10"/>
      <color rgb="FFFF0000"/>
      <name val="ＭＳ Ｐゴシック"/>
      <family val="3"/>
      <charset val="128"/>
    </font>
    <font>
      <sz val="18"/>
      <name val="ＭＳ Ｐゴシック"/>
      <family val="3"/>
      <charset val="128"/>
    </font>
    <font>
      <sz val="9"/>
      <color rgb="FF000000"/>
      <name val="ＭＳ ゴシック"/>
      <family val="3"/>
      <charset val="128"/>
    </font>
    <font>
      <sz val="16"/>
      <color rgb="FF000000"/>
      <name val="HG丸ｺﾞｼｯｸM-PRO"/>
      <family val="3"/>
      <charset val="128"/>
    </font>
    <font>
      <b/>
      <sz val="11"/>
      <color rgb="FF002060"/>
      <name val="BIZ UDゴシック"/>
      <family val="3"/>
      <charset val="128"/>
    </font>
    <font>
      <b/>
      <sz val="10.5"/>
      <color rgb="FF002060"/>
      <name val="BIZ UDゴシック"/>
      <family val="3"/>
      <charset val="128"/>
    </font>
    <font>
      <b/>
      <sz val="11"/>
      <color theme="1"/>
      <name val="ＤＦ平成明朝体W3"/>
      <family val="1"/>
      <charset val="128"/>
    </font>
    <font>
      <sz val="12"/>
      <color rgb="FF0070C0"/>
      <name val="HGS創英角ﾎﾟｯﾌﾟ体"/>
      <family val="3"/>
      <charset val="128"/>
    </font>
    <font>
      <sz val="12"/>
      <name val="HGS創英角ﾎﾟｯﾌﾟ体"/>
      <family val="3"/>
      <charset val="128"/>
    </font>
    <font>
      <sz val="16"/>
      <color rgb="FFFF0066"/>
      <name val="HGS創英角ﾎﾟｯﾌﾟ体"/>
      <family val="3"/>
      <charset val="128"/>
    </font>
    <font>
      <b/>
      <sz val="1"/>
      <color theme="0"/>
      <name val="BIZ UDゴシック"/>
      <family val="3"/>
      <charset val="128"/>
    </font>
    <font>
      <sz val="11"/>
      <color rgb="FF002060"/>
      <name val="ＤＨＰ特太ゴシック体"/>
      <family val="3"/>
      <charset val="128"/>
    </font>
    <font>
      <b/>
      <sz val="14"/>
      <color theme="1"/>
      <name val="游ゴシック"/>
      <family val="3"/>
      <charset val="128"/>
      <scheme val="minor"/>
    </font>
    <font>
      <b/>
      <sz val="20"/>
      <color theme="1"/>
      <name val="HGS創英角ｺﾞｼｯｸUB"/>
      <family val="3"/>
      <charset val="128"/>
    </font>
    <font>
      <b/>
      <sz val="1"/>
      <color theme="0"/>
      <name val="游ゴシック"/>
      <family val="3"/>
      <charset val="128"/>
      <scheme val="minor"/>
    </font>
    <font>
      <sz val="16"/>
      <color theme="1"/>
      <name val="UD デジタル 教科書体 NK-B"/>
      <family val="1"/>
      <charset val="128"/>
    </font>
    <font>
      <b/>
      <sz val="16"/>
      <color rgb="FFFF0000"/>
      <name val="UD デジタル 教科書体 NK-B"/>
      <family val="1"/>
      <charset val="128"/>
    </font>
    <font>
      <b/>
      <sz val="14"/>
      <name val="BIZ UDPゴシック"/>
      <family val="3"/>
      <charset val="128"/>
    </font>
    <font>
      <sz val="22"/>
      <color theme="0"/>
      <name val="HGS創英角ｺﾞｼｯｸUB"/>
      <family val="3"/>
      <charset val="128"/>
    </font>
    <font>
      <sz val="12"/>
      <name val="HGP創英角ｺﾞｼｯｸUB"/>
      <family val="3"/>
      <charset val="128"/>
    </font>
    <font>
      <sz val="12"/>
      <color rgb="FFC00000"/>
      <name val="HGS創英角ｺﾞｼｯｸUB"/>
      <family val="3"/>
      <charset val="128"/>
    </font>
    <font>
      <sz val="13"/>
      <color rgb="FFFF0000"/>
      <name val="HGPｺﾞｼｯｸE"/>
      <family val="3"/>
      <charset val="128"/>
    </font>
    <font>
      <b/>
      <sz val="13"/>
      <name val="ＤＦ特太ゴシック体"/>
      <family val="3"/>
      <charset val="128"/>
    </font>
    <font>
      <sz val="20"/>
      <color theme="1"/>
      <name val="UD デジタル 教科書体 NK-B"/>
      <family val="1"/>
      <charset val="128"/>
    </font>
    <font>
      <b/>
      <sz val="11"/>
      <color rgb="FFFF0000"/>
      <name val="BIZ UDPゴシック"/>
      <family val="3"/>
      <charset val="128"/>
    </font>
    <font>
      <sz val="14"/>
      <color rgb="FF0070C0"/>
      <name val="HGS創英角ｺﾞｼｯｸUB"/>
      <family val="3"/>
      <charset val="128"/>
    </font>
    <font>
      <sz val="13"/>
      <color rgb="FFFF0000"/>
      <name val="HGP創英角ｺﾞｼｯｸUB"/>
      <family val="3"/>
      <charset val="128"/>
    </font>
    <font>
      <sz val="13"/>
      <color theme="1"/>
      <name val="UD デジタル 教科書体 NK-B"/>
      <family val="1"/>
      <charset val="128"/>
    </font>
    <font>
      <sz val="13"/>
      <color rgb="FFFF0000"/>
      <name val="UD デジタル 教科書体 NK-B"/>
      <family val="1"/>
      <charset val="128"/>
    </font>
    <font>
      <sz val="13"/>
      <name val="HGS創英角ｺﾞｼｯｸUB"/>
      <family val="3"/>
      <charset val="128"/>
    </font>
    <font>
      <sz val="14"/>
      <color rgb="FFFF0000"/>
      <name val="HGS創英角ｺﾞｼｯｸUB"/>
      <family val="3"/>
      <charset val="128"/>
    </font>
    <font>
      <b/>
      <sz val="12"/>
      <color theme="1"/>
      <name val="BIZ UDPゴシック"/>
      <family val="3"/>
      <charset val="128"/>
    </font>
    <font>
      <sz val="14"/>
      <name val="HGPｺﾞｼｯｸE"/>
      <family val="3"/>
      <charset val="128"/>
    </font>
    <font>
      <sz val="14"/>
      <color rgb="FFFF0066"/>
      <name val="ＤＦ特太ゴシック体"/>
      <family val="3"/>
      <charset val="128"/>
    </font>
    <font>
      <sz val="13"/>
      <color theme="1"/>
      <name val="HGS創英角ｺﾞｼｯｸUB"/>
      <family val="3"/>
      <charset val="128"/>
    </font>
    <font>
      <sz val="1"/>
      <color theme="0"/>
      <name val="HGS創英角ｺﾞｼｯｸUB"/>
      <family val="3"/>
      <charset val="128"/>
    </font>
    <font>
      <sz val="1"/>
      <color theme="0"/>
      <name val="HGPｺﾞｼｯｸE"/>
      <family val="3"/>
      <charset val="128"/>
    </font>
    <font>
      <b/>
      <sz val="20"/>
      <color theme="1"/>
      <name val="游ゴシック"/>
      <family val="3"/>
      <charset val="128"/>
      <scheme val="minor"/>
    </font>
    <font>
      <sz val="20"/>
      <color theme="1"/>
      <name val="游ゴシック"/>
      <family val="3"/>
      <charset val="128"/>
      <scheme val="minor"/>
    </font>
    <font>
      <sz val="11"/>
      <color theme="0"/>
      <name val="游ゴシック"/>
      <family val="3"/>
      <charset val="128"/>
      <scheme val="minor"/>
    </font>
    <font>
      <sz val="14"/>
      <color theme="1"/>
      <name val="游ゴシック"/>
      <family val="3"/>
      <charset val="128"/>
      <scheme val="minor"/>
    </font>
    <font>
      <sz val="14"/>
      <color rgb="FF000000"/>
      <name val="ＭＳ Ｐゴシック"/>
      <family val="3"/>
      <charset val="128"/>
    </font>
    <font>
      <sz val="1"/>
      <color theme="0"/>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13"/>
      <color theme="1"/>
      <name val="游ゴシック"/>
      <family val="3"/>
      <charset val="128"/>
      <scheme val="minor"/>
    </font>
    <font>
      <sz val="12"/>
      <color theme="1"/>
      <name val="游ゴシック"/>
      <family val="3"/>
      <charset val="128"/>
      <scheme val="minor"/>
    </font>
    <font>
      <sz val="12"/>
      <color theme="1"/>
      <name val="HGPｺﾞｼｯｸM"/>
      <family val="3"/>
      <charset val="128"/>
    </font>
    <font>
      <sz val="10"/>
      <color theme="1"/>
      <name val="游ゴシック"/>
      <family val="3"/>
      <charset val="128"/>
      <scheme val="minor"/>
    </font>
    <font>
      <sz val="11"/>
      <color theme="1"/>
      <name val="HGSｺﾞｼｯｸM"/>
      <family val="3"/>
      <charset val="128"/>
    </font>
    <font>
      <sz val="18"/>
      <color theme="1"/>
      <name val="游ゴシック"/>
      <family val="3"/>
      <charset val="128"/>
      <scheme val="minor"/>
    </font>
    <font>
      <sz val="8"/>
      <color theme="1"/>
      <name val="游ゴシック"/>
      <family val="3"/>
      <charset val="128"/>
      <scheme val="minor"/>
    </font>
    <font>
      <sz val="10.5"/>
      <color theme="1"/>
      <name val="游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sz val="10.5"/>
      <color indexed="8"/>
      <name val="Century"/>
      <family val="1"/>
    </font>
    <font>
      <sz val="10.5"/>
      <color indexed="8"/>
      <name val="ＭＳ Ｐ明朝"/>
      <family val="1"/>
      <charset val="128"/>
    </font>
    <font>
      <b/>
      <sz val="28"/>
      <color theme="1"/>
      <name val="ＭＳ Ｐ明朝"/>
      <family val="1"/>
      <charset val="128"/>
    </font>
    <font>
      <sz val="28"/>
      <color theme="1"/>
      <name val="ＭＳ Ｐ明朝"/>
      <family val="1"/>
      <charset val="128"/>
    </font>
    <font>
      <sz val="14"/>
      <color rgb="FF000000"/>
      <name val="ＭＳ Ｐ明朝"/>
      <family val="1"/>
      <charset val="128"/>
    </font>
    <font>
      <sz val="12"/>
      <color theme="1"/>
      <name val="ＤＦ平成明朝体W3"/>
      <family val="1"/>
      <charset val="128"/>
    </font>
    <font>
      <sz val="14"/>
      <color theme="1"/>
      <name val="ＤＦ平成明朝体W3"/>
      <family val="1"/>
      <charset val="128"/>
    </font>
    <font>
      <sz val="12"/>
      <color theme="1"/>
      <name val="ＭＳ Ｐ明朝"/>
      <family val="1"/>
      <charset val="128"/>
    </font>
    <font>
      <sz val="10.5"/>
      <color theme="1"/>
      <name val="ＭＳ Ｐ明朝"/>
      <family val="1"/>
      <charset val="128"/>
    </font>
    <font>
      <b/>
      <sz val="16"/>
      <color theme="1"/>
      <name val="ＭＳ ゴシック"/>
      <family val="3"/>
      <charset val="128"/>
    </font>
    <font>
      <sz val="22"/>
      <color theme="1"/>
      <name val="ＭＳ Ｐ明朝"/>
      <family val="1"/>
      <charset val="128"/>
    </font>
    <font>
      <sz val="20"/>
      <color theme="1"/>
      <name val="ＭＳ Ｐ明朝"/>
      <family val="1"/>
      <charset val="128"/>
    </font>
    <font>
      <sz val="14"/>
      <color theme="1"/>
      <name val="ＭＳ Ｐゴシック"/>
      <family val="3"/>
      <charset val="128"/>
    </font>
    <font>
      <sz val="16"/>
      <color theme="1"/>
      <name val="ＭＳ Ｐゴシック"/>
      <family val="3"/>
      <charset val="128"/>
    </font>
    <font>
      <sz val="9"/>
      <color theme="1"/>
      <name val="ＭＳ Ｐ明朝"/>
      <family val="1"/>
      <charset val="128"/>
    </font>
    <font>
      <b/>
      <sz val="14"/>
      <color rgb="FF333399"/>
      <name val="HG丸ｺﾞｼｯｸM-PRO"/>
      <family val="3"/>
      <charset val="128"/>
    </font>
    <font>
      <sz val="11"/>
      <color theme="1"/>
      <name val="HGPｺﾞｼｯｸE"/>
      <family val="3"/>
      <charset val="128"/>
    </font>
    <font>
      <sz val="11"/>
      <color rgb="FFFF0000"/>
      <name val="HGPｺﾞｼｯｸE"/>
      <family val="3"/>
      <charset val="128"/>
    </font>
    <font>
      <sz val="11"/>
      <color theme="4" tint="-0.249977111117893"/>
      <name val="HGPｺﾞｼｯｸE"/>
      <family val="3"/>
      <charset val="128"/>
    </font>
    <font>
      <b/>
      <sz val="11"/>
      <color theme="1"/>
      <name val="游ゴシック"/>
      <family val="3"/>
      <charset val="128"/>
      <scheme val="minor"/>
    </font>
    <font>
      <sz val="9"/>
      <color theme="1"/>
      <name val="HGSｺﾞｼｯｸE"/>
      <family val="3"/>
      <charset val="128"/>
    </font>
    <font>
      <sz val="8"/>
      <color theme="1"/>
      <name val="HGS創英角ｺﾞｼｯｸUB"/>
      <family val="3"/>
      <charset val="128"/>
    </font>
    <font>
      <sz val="11"/>
      <color theme="1"/>
      <name val="HGS創英角ｺﾞｼｯｸUB"/>
      <family val="3"/>
      <charset val="128"/>
    </font>
    <font>
      <b/>
      <sz val="9"/>
      <color theme="1"/>
      <name val="HGSｺﾞｼｯｸE"/>
      <family val="3"/>
      <charset val="128"/>
    </font>
    <font>
      <b/>
      <sz val="9"/>
      <name val="HGSｺﾞｼｯｸE"/>
      <family val="3"/>
      <charset val="128"/>
    </font>
    <font>
      <sz val="9"/>
      <name val="HGSｺﾞｼｯｸE"/>
      <family val="3"/>
      <charset val="128"/>
    </font>
    <font>
      <sz val="11"/>
      <color rgb="FFC00000"/>
      <name val="HGS創英角ｺﾞｼｯｸUB"/>
      <family val="3"/>
      <charset val="128"/>
    </font>
    <font>
      <sz val="10"/>
      <color rgb="FFC00000"/>
      <name val="HGS創英角ｺﾞｼｯｸUB"/>
      <family val="3"/>
      <charset val="128"/>
    </font>
    <font>
      <sz val="11"/>
      <color rgb="FF0070C0"/>
      <name val="HGS創英角ｺﾞｼｯｸUB"/>
      <family val="3"/>
      <charset val="128"/>
    </font>
    <font>
      <sz val="9"/>
      <color theme="1"/>
      <name val="HGS創英角ｺﾞｼｯｸUB"/>
      <family val="3"/>
      <charset val="128"/>
    </font>
    <font>
      <sz val="11"/>
      <color theme="1"/>
      <name val="HGSｺﾞｼｯｸE"/>
      <family val="3"/>
      <charset val="128"/>
    </font>
    <font>
      <sz val="12"/>
      <name val="HGP創英角ﾎﾟｯﾌﾟ体"/>
      <family val="3"/>
      <charset val="128"/>
    </font>
    <font>
      <sz val="11"/>
      <name val="游ゴシック"/>
      <family val="2"/>
      <charset val="128"/>
      <scheme val="minor"/>
    </font>
    <font>
      <sz val="11"/>
      <name val="游ゴシック"/>
      <family val="3"/>
      <charset val="128"/>
      <scheme val="minor"/>
    </font>
  </fonts>
  <fills count="26">
    <fill>
      <patternFill patternType="none"/>
    </fill>
    <fill>
      <patternFill patternType="gray125"/>
    </fill>
    <fill>
      <patternFill patternType="solid">
        <fgColor rgb="FFC4FF89"/>
        <bgColor indexed="64"/>
      </patternFill>
    </fill>
    <fill>
      <patternFill patternType="solid">
        <fgColor rgb="FFEA2D00"/>
        <bgColor indexed="64"/>
      </patternFill>
    </fill>
    <fill>
      <patternFill patternType="solid">
        <fgColor rgb="FFFFFF99"/>
        <bgColor indexed="64"/>
      </patternFill>
    </fill>
    <fill>
      <patternFill patternType="solid">
        <fgColor rgb="FFFFFF19"/>
        <bgColor indexed="64"/>
      </patternFill>
    </fill>
    <fill>
      <patternFill patternType="solid">
        <fgColor rgb="FFFFE1FF"/>
        <bgColor indexed="64"/>
      </patternFill>
    </fill>
    <fill>
      <patternFill patternType="solid">
        <fgColor rgb="FFFF6699"/>
        <bgColor indexed="64"/>
      </patternFill>
    </fill>
    <fill>
      <patternFill patternType="solid">
        <fgColor theme="0"/>
        <bgColor indexed="64"/>
      </patternFill>
    </fill>
    <fill>
      <patternFill patternType="solid">
        <fgColor rgb="FFFF3300"/>
        <bgColor indexed="64"/>
      </patternFill>
    </fill>
    <fill>
      <patternFill patternType="solid">
        <fgColor rgb="FFB8ECF2"/>
        <bgColor indexed="64"/>
      </patternFill>
    </fill>
    <fill>
      <patternFill patternType="lightTrellis">
        <fgColor theme="7" tint="0.39994506668294322"/>
        <bgColor indexed="65"/>
      </patternFill>
    </fill>
    <fill>
      <patternFill patternType="solid">
        <fgColor rgb="FF9BE5ED"/>
        <bgColor indexed="64"/>
      </patternFill>
    </fill>
    <fill>
      <patternFill patternType="solid">
        <fgColor rgb="FFFFCCFF"/>
        <bgColor indexed="64"/>
      </patternFill>
    </fill>
    <fill>
      <patternFill patternType="solid">
        <fgColor rgb="FFFF99CC"/>
        <bgColor indexed="64"/>
      </patternFill>
    </fill>
    <fill>
      <patternFill patternType="lightTrellis">
        <fgColor theme="7" tint="0.39994506668294322"/>
        <bgColor rgb="FFFFFF99"/>
      </patternFill>
    </fill>
    <fill>
      <patternFill patternType="gray125">
        <fgColor rgb="FF0070C0"/>
        <bgColor rgb="FFFFFF99"/>
      </patternFill>
    </fill>
    <fill>
      <patternFill patternType="gray125">
        <fgColor rgb="FF0070C0"/>
        <bgColor rgb="FFB8ECF2"/>
      </patternFill>
    </fill>
    <fill>
      <patternFill patternType="gray125">
        <fgColor rgb="FF0070C0"/>
        <bgColor theme="0"/>
      </patternFill>
    </fill>
    <fill>
      <patternFill patternType="solid">
        <fgColor theme="7" tint="0.59999389629810485"/>
        <bgColor indexed="64"/>
      </patternFill>
    </fill>
    <fill>
      <patternFill patternType="solid">
        <fgColor rgb="FF15C2FF"/>
        <bgColor indexed="64"/>
      </patternFill>
    </fill>
    <fill>
      <patternFill patternType="solid">
        <fgColor rgb="FFFFFF66"/>
        <bgColor indexed="64"/>
      </patternFill>
    </fill>
    <fill>
      <patternFill patternType="gray0625">
        <bgColor theme="0"/>
      </patternFill>
    </fill>
    <fill>
      <patternFill patternType="gray0625">
        <bgColor rgb="FFFFFF66"/>
      </patternFill>
    </fill>
    <fill>
      <patternFill patternType="lightGray">
        <fgColor rgb="FF99FF33"/>
      </patternFill>
    </fill>
    <fill>
      <patternFill patternType="lightGray">
        <fgColor rgb="FF99FF33"/>
        <bgColor rgb="FFFFFF99"/>
      </patternFill>
    </fill>
  </fills>
  <borders count="172">
    <border>
      <left/>
      <right/>
      <top/>
      <bottom/>
      <diagonal/>
    </border>
    <border>
      <left style="medium">
        <color rgb="FF002060"/>
      </left>
      <right/>
      <top style="medium">
        <color rgb="FF002060"/>
      </top>
      <bottom style="medium">
        <color rgb="FF002060"/>
      </bottom>
      <diagonal/>
    </border>
    <border>
      <left/>
      <right style="thin">
        <color rgb="FF002060"/>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top/>
      <bottom style="medium">
        <color rgb="FFC00000"/>
      </bottom>
      <diagonal/>
    </border>
    <border>
      <left style="medium">
        <color rgb="FFC00000"/>
      </left>
      <right/>
      <top style="medium">
        <color rgb="FFC00000"/>
      </top>
      <bottom/>
      <diagonal/>
    </border>
    <border>
      <left/>
      <right style="thin">
        <color rgb="FFC00000"/>
      </right>
      <top style="medium">
        <color rgb="FFC00000"/>
      </top>
      <bottom/>
      <diagonal/>
    </border>
    <border>
      <left style="thin">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style="thin">
        <color rgb="FFC00000"/>
      </right>
      <top/>
      <bottom style="medium">
        <color rgb="FFC00000"/>
      </bottom>
      <diagonal/>
    </border>
    <border>
      <left style="thin">
        <color rgb="FFC00000"/>
      </left>
      <right/>
      <top/>
      <bottom style="medium">
        <color rgb="FFC00000"/>
      </bottom>
      <diagonal/>
    </border>
    <border>
      <left/>
      <right style="medium">
        <color rgb="FFC00000"/>
      </right>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top style="medium">
        <color indexed="64"/>
      </top>
      <bottom style="medium">
        <color indexed="64"/>
      </bottom>
      <diagonal/>
    </border>
    <border>
      <left/>
      <right style="hair">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theme="0"/>
      </top>
      <bottom/>
      <diagonal/>
    </border>
    <border>
      <left style="medium">
        <color rgb="FFC00000"/>
      </left>
      <right/>
      <top style="medium">
        <color rgb="FFC00000"/>
      </top>
      <bottom style="medium">
        <color rgb="FFC00000"/>
      </bottom>
      <diagonal/>
    </border>
    <border>
      <left/>
      <right style="thin">
        <color rgb="FFC00000"/>
      </right>
      <top style="medium">
        <color rgb="FFC00000"/>
      </top>
      <bottom style="medium">
        <color rgb="FFC00000"/>
      </bottom>
      <diagonal/>
    </border>
    <border>
      <left/>
      <right/>
      <top style="medium">
        <color rgb="FFC00000"/>
      </top>
      <bottom style="medium">
        <color rgb="FFC00000"/>
      </bottom>
      <diagonal/>
    </border>
    <border>
      <left style="medium">
        <color rgb="FFC00000"/>
      </left>
      <right/>
      <top/>
      <bottom/>
      <diagonal/>
    </border>
    <border>
      <left/>
      <right/>
      <top/>
      <bottom style="medium">
        <color theme="0"/>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diagonal/>
    </border>
    <border>
      <left style="dotted">
        <color theme="1" tint="0.499984740745262"/>
      </left>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tted">
        <color theme="1" tint="0.499984740745262"/>
      </right>
      <top/>
      <bottom/>
      <diagonal/>
    </border>
    <border>
      <left style="dotted">
        <color theme="1" tint="0.499984740745262"/>
      </left>
      <right/>
      <top/>
      <bottom/>
      <diagonal/>
    </border>
    <border>
      <left style="thin">
        <color indexed="64"/>
      </left>
      <right style="dotted">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tted">
        <color theme="1" tint="0.499984740745262"/>
      </right>
      <top/>
      <bottom style="thin">
        <color indexed="64"/>
      </bottom>
      <diagonal/>
    </border>
    <border>
      <left style="dotted">
        <color theme="1" tint="0.499984740745262"/>
      </left>
      <right/>
      <top/>
      <bottom style="thin">
        <color indexed="64"/>
      </bottom>
      <diagonal/>
    </border>
    <border>
      <left style="dotted">
        <color theme="1" tint="0.499984740745262"/>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dotted">
        <color theme="1" tint="0.499984740745262"/>
      </left>
      <right/>
      <top style="double">
        <color indexed="64"/>
      </top>
      <bottom/>
      <diagonal/>
    </border>
    <border>
      <left style="dotted">
        <color indexed="64"/>
      </left>
      <right/>
      <top style="double">
        <color indexed="64"/>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dotted">
        <color indexed="64"/>
      </right>
      <top style="thin">
        <color indexed="64"/>
      </top>
      <bottom/>
      <diagonal style="thin">
        <color indexed="64"/>
      </diagonal>
    </border>
    <border diagonalUp="1">
      <left style="thin">
        <color indexed="64"/>
      </left>
      <right style="dotted">
        <color indexed="64"/>
      </right>
      <top/>
      <bottom/>
      <diagonal style="thin">
        <color indexed="64"/>
      </diagonal>
    </border>
    <border diagonalUp="1">
      <left style="thin">
        <color indexed="64"/>
      </left>
      <right style="dotted">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style="medium">
        <color theme="5" tint="-0.249977111117893"/>
      </left>
      <right/>
      <top style="medium">
        <color theme="5" tint="-0.249977111117893"/>
      </top>
      <bottom style="thin">
        <color rgb="FFC00000"/>
      </bottom>
      <diagonal/>
    </border>
    <border>
      <left/>
      <right style="medium">
        <color theme="5" tint="-0.249977111117893"/>
      </right>
      <top style="medium">
        <color theme="5" tint="-0.249977111117893"/>
      </top>
      <bottom style="thin">
        <color rgb="FFC00000"/>
      </bottom>
      <diagonal/>
    </border>
    <border>
      <left style="medium">
        <color theme="5" tint="-0.249977111117893"/>
      </left>
      <right/>
      <top style="thin">
        <color rgb="FFC00000"/>
      </top>
      <bottom style="medium">
        <color theme="5" tint="-0.249977111117893"/>
      </bottom>
      <diagonal/>
    </border>
    <border>
      <left/>
      <right style="medium">
        <color theme="5" tint="-0.249977111117893"/>
      </right>
      <top style="thin">
        <color rgb="FFC00000"/>
      </top>
      <bottom style="medium">
        <color theme="5" tint="-0.249977111117893"/>
      </bottom>
      <diagonal/>
    </border>
    <border>
      <left style="thick">
        <color rgb="FFFF0066"/>
      </left>
      <right style="medium">
        <color rgb="FFFF0066"/>
      </right>
      <top style="thick">
        <color rgb="FFFF0066"/>
      </top>
      <bottom/>
      <diagonal/>
    </border>
    <border>
      <left/>
      <right/>
      <top style="thick">
        <color rgb="FFFF0066"/>
      </top>
      <bottom style="thin">
        <color rgb="FFFF0066"/>
      </bottom>
      <diagonal/>
    </border>
    <border>
      <left/>
      <right style="medium">
        <color rgb="FFFF0066"/>
      </right>
      <top style="thick">
        <color rgb="FFFF0066"/>
      </top>
      <bottom style="thin">
        <color rgb="FFFF0066"/>
      </bottom>
      <diagonal/>
    </border>
    <border>
      <left style="medium">
        <color rgb="FFFF0066"/>
      </left>
      <right/>
      <top style="thick">
        <color rgb="FFFF0066"/>
      </top>
      <bottom style="thin">
        <color rgb="FFFF0066"/>
      </bottom>
      <diagonal/>
    </border>
    <border>
      <left/>
      <right style="thick">
        <color rgb="FFFF0066"/>
      </right>
      <top style="thick">
        <color rgb="FFFF0066"/>
      </top>
      <bottom style="thin">
        <color rgb="FFFF0066"/>
      </bottom>
      <diagonal/>
    </border>
    <border>
      <left style="thick">
        <color rgb="FFFF0066"/>
      </left>
      <right style="medium">
        <color rgb="FFFF0066"/>
      </right>
      <top/>
      <bottom style="thin">
        <color rgb="FFFF0066"/>
      </bottom>
      <diagonal/>
    </border>
    <border>
      <left/>
      <right style="thin">
        <color rgb="FFFF0066"/>
      </right>
      <top style="thin">
        <color rgb="FFFF0066"/>
      </top>
      <bottom style="thin">
        <color rgb="FFFF0066"/>
      </bottom>
      <diagonal/>
    </border>
    <border>
      <left style="thin">
        <color rgb="FFFF0066"/>
      </left>
      <right/>
      <top style="thin">
        <color rgb="FFFF0066"/>
      </top>
      <bottom style="thin">
        <color rgb="FFFF0066"/>
      </bottom>
      <diagonal/>
    </border>
    <border>
      <left style="thin">
        <color rgb="FFFF0066"/>
      </left>
      <right style="medium">
        <color rgb="FFFF0066"/>
      </right>
      <top style="thin">
        <color rgb="FFFF0066"/>
      </top>
      <bottom style="thin">
        <color rgb="FFFF0066"/>
      </bottom>
      <diagonal/>
    </border>
    <border>
      <left style="medium">
        <color rgb="FFFF0066"/>
      </left>
      <right/>
      <top style="thin">
        <color rgb="FFFF0066"/>
      </top>
      <bottom style="thin">
        <color rgb="FFFF0066"/>
      </bottom>
      <diagonal/>
    </border>
    <border>
      <left/>
      <right/>
      <top style="thin">
        <color rgb="FFFF0066"/>
      </top>
      <bottom style="thin">
        <color rgb="FFFF0066"/>
      </bottom>
      <diagonal/>
    </border>
    <border>
      <left/>
      <right style="medium">
        <color rgb="FFFF0066"/>
      </right>
      <top style="thin">
        <color rgb="FFFF0066"/>
      </top>
      <bottom style="thin">
        <color rgb="FFFF0066"/>
      </bottom>
      <diagonal/>
    </border>
    <border>
      <left style="thin">
        <color rgb="FFFF0066"/>
      </left>
      <right style="thick">
        <color rgb="FFFF0066"/>
      </right>
      <top style="thin">
        <color rgb="FFFF0066"/>
      </top>
      <bottom style="thin">
        <color rgb="FFFF0066"/>
      </bottom>
      <diagonal/>
    </border>
    <border>
      <left/>
      <right style="thin">
        <color rgb="FFFF0066"/>
      </right>
      <top/>
      <bottom style="thin">
        <color rgb="FFFF0066"/>
      </bottom>
      <diagonal/>
    </border>
    <border>
      <left style="thin">
        <color rgb="FFFF0066"/>
      </left>
      <right/>
      <top/>
      <bottom style="thin">
        <color rgb="FFFF0066"/>
      </bottom>
      <diagonal/>
    </border>
    <border>
      <left style="thin">
        <color rgb="FFFF0066"/>
      </left>
      <right style="medium">
        <color rgb="FFFF0066"/>
      </right>
      <top/>
      <bottom style="thin">
        <color rgb="FFFF0066"/>
      </bottom>
      <diagonal/>
    </border>
    <border>
      <left style="medium">
        <color rgb="FFFF0066"/>
      </left>
      <right/>
      <top/>
      <bottom style="thin">
        <color rgb="FFFF0066"/>
      </bottom>
      <diagonal/>
    </border>
    <border>
      <left/>
      <right/>
      <top/>
      <bottom style="thin">
        <color rgb="FFFF0066"/>
      </bottom>
      <diagonal/>
    </border>
    <border>
      <left/>
      <right style="medium">
        <color rgb="FFFF0066"/>
      </right>
      <top/>
      <bottom style="thin">
        <color rgb="FFFF0066"/>
      </bottom>
      <diagonal/>
    </border>
    <border>
      <left style="thin">
        <color rgb="FFFF0066"/>
      </left>
      <right style="thick">
        <color rgb="FFFF0066"/>
      </right>
      <top/>
      <bottom style="thin">
        <color rgb="FFFF0066"/>
      </bottom>
      <diagonal/>
    </border>
    <border>
      <left style="thick">
        <color rgb="FFFF0066"/>
      </left>
      <right style="medium">
        <color rgb="FFFF0066"/>
      </right>
      <top style="thin">
        <color rgb="FFFF0066"/>
      </top>
      <bottom style="thick">
        <color rgb="FFFF0066"/>
      </bottom>
      <diagonal/>
    </border>
    <border>
      <left/>
      <right style="thin">
        <color rgb="FFFF0066"/>
      </right>
      <top style="thin">
        <color rgb="FFFF0066"/>
      </top>
      <bottom style="thick">
        <color rgb="FFFF0066"/>
      </bottom>
      <diagonal/>
    </border>
    <border>
      <left style="thin">
        <color rgb="FFFF0066"/>
      </left>
      <right style="thin">
        <color rgb="FFFF0066"/>
      </right>
      <top style="thin">
        <color rgb="FFFF0066"/>
      </top>
      <bottom style="thick">
        <color rgb="FFFF0066"/>
      </bottom>
      <diagonal/>
    </border>
    <border>
      <left style="thin">
        <color rgb="FFFF0066"/>
      </left>
      <right style="medium">
        <color rgb="FFFF0066"/>
      </right>
      <top style="thin">
        <color rgb="FFFF0066"/>
      </top>
      <bottom style="thick">
        <color rgb="FFFF0066"/>
      </bottom>
      <diagonal/>
    </border>
    <border>
      <left style="medium">
        <color rgb="FFFF0066"/>
      </left>
      <right/>
      <top style="thin">
        <color rgb="FFFF0066"/>
      </top>
      <bottom style="thick">
        <color rgb="FFFF0066"/>
      </bottom>
      <diagonal/>
    </border>
    <border>
      <left style="thin">
        <color rgb="FFFF0066"/>
      </left>
      <right/>
      <top style="thin">
        <color rgb="FFFF0066"/>
      </top>
      <bottom style="thick">
        <color rgb="FFFF0066"/>
      </bottom>
      <diagonal/>
    </border>
    <border>
      <left/>
      <right style="medium">
        <color rgb="FFFF0066"/>
      </right>
      <top style="thin">
        <color rgb="FFFF0066"/>
      </top>
      <bottom style="thick">
        <color rgb="FFFF0066"/>
      </bottom>
      <diagonal/>
    </border>
    <border>
      <left style="thin">
        <color rgb="FFFF0066"/>
      </left>
      <right style="thick">
        <color rgb="FFFF0066"/>
      </right>
      <top style="thin">
        <color rgb="FFFF0066"/>
      </top>
      <bottom style="thick">
        <color rgb="FFFF0066"/>
      </bottom>
      <diagonal/>
    </border>
    <border>
      <left style="thick">
        <color rgb="FFFF0066"/>
      </left>
      <right/>
      <top/>
      <bottom/>
      <diagonal/>
    </border>
    <border>
      <left/>
      <right style="thick">
        <color rgb="FFFF0066"/>
      </right>
      <top/>
      <bottom/>
      <diagonal/>
    </border>
    <border>
      <left/>
      <right style="thin">
        <color rgb="FFFF0066"/>
      </right>
      <top style="thick">
        <color rgb="FFFF0066"/>
      </top>
      <bottom style="thin">
        <color rgb="FFFF0066"/>
      </bottom>
      <diagonal/>
    </border>
    <border>
      <left style="thin">
        <color rgb="FFFF0066"/>
      </left>
      <right/>
      <top style="thick">
        <color rgb="FFFF0066"/>
      </top>
      <bottom style="thin">
        <color rgb="FFFF0066"/>
      </bottom>
      <diagonal/>
    </border>
    <border>
      <left style="thin">
        <color rgb="FFFF0066"/>
      </left>
      <right style="thin">
        <color rgb="FFFF0066"/>
      </right>
      <top style="thin">
        <color rgb="FFFF0066"/>
      </top>
      <bottom style="thin">
        <color rgb="FFFF0066"/>
      </bottom>
      <diagonal/>
    </border>
    <border>
      <left/>
      <right style="medium">
        <color rgb="FFFF0066"/>
      </right>
      <top/>
      <bottom style="thick">
        <color rgb="FFFF0066"/>
      </bottom>
      <diagonal/>
    </border>
    <border>
      <left/>
      <right style="thin">
        <color rgb="FFFF0066"/>
      </right>
      <top/>
      <bottom style="thick">
        <color rgb="FFFF0066"/>
      </bottom>
      <diagonal/>
    </border>
    <border>
      <left style="thin">
        <color rgb="FFFF0066"/>
      </left>
      <right style="medium">
        <color rgb="FFFF0066"/>
      </right>
      <top/>
      <bottom style="thick">
        <color rgb="FFFF0066"/>
      </bottom>
      <diagonal/>
    </border>
    <border>
      <left style="thin">
        <color rgb="FFFF0066"/>
      </left>
      <right style="thin">
        <color rgb="FFFF0066"/>
      </right>
      <top/>
      <bottom style="thick">
        <color rgb="FFFF0066"/>
      </bottom>
      <diagonal/>
    </border>
    <border>
      <left style="thin">
        <color rgb="FFFF0066"/>
      </left>
      <right style="thick">
        <color rgb="FFFF0066"/>
      </right>
      <top/>
      <bottom style="thick">
        <color rgb="FFFF0066"/>
      </bottom>
      <diagonal/>
    </border>
    <border>
      <left/>
      <right/>
      <top style="thick">
        <color rgb="FFFF0066"/>
      </top>
      <bottom/>
      <diagonal/>
    </border>
  </borders>
  <cellStyleXfs count="3">
    <xf numFmtId="0" fontId="0" fillId="0" borderId="0">
      <alignment vertical="center"/>
    </xf>
    <xf numFmtId="0" fontId="58" fillId="0" borderId="0">
      <alignment vertical="center"/>
    </xf>
    <xf numFmtId="0" fontId="93" fillId="0" borderId="0">
      <alignment vertical="center"/>
    </xf>
  </cellStyleXfs>
  <cellXfs count="1069">
    <xf numFmtId="0" fontId="0" fillId="0" borderId="0" xfId="0">
      <alignment vertical="center"/>
    </xf>
    <xf numFmtId="0" fontId="0" fillId="2" borderId="0" xfId="0" applyFill="1">
      <alignment vertical="center"/>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vertical="center" wrapText="1"/>
    </xf>
    <xf numFmtId="0" fontId="13" fillId="2" borderId="0" xfId="0" applyFont="1" applyFill="1" applyAlignment="1">
      <alignment horizontal="left" vertical="center" wrapText="1"/>
    </xf>
    <xf numFmtId="0" fontId="8" fillId="2" borderId="0" xfId="0" applyFont="1" applyFill="1" applyAlignment="1">
      <alignment vertical="center" wrapText="1"/>
    </xf>
    <xf numFmtId="0" fontId="8" fillId="2" borderId="5" xfId="0" applyFont="1" applyFill="1" applyBorder="1" applyAlignment="1">
      <alignment vertical="center" wrapText="1"/>
    </xf>
    <xf numFmtId="0" fontId="4" fillId="2" borderId="5" xfId="0" applyFont="1" applyFill="1" applyBorder="1" applyAlignment="1">
      <alignment horizontal="left" vertical="center" wrapText="1"/>
    </xf>
    <xf numFmtId="0" fontId="0" fillId="2" borderId="0" xfId="0" applyFill="1" applyAlignment="1">
      <alignment horizontal="left" vertical="center"/>
    </xf>
    <xf numFmtId="0" fontId="23" fillId="2" borderId="0" xfId="0" applyFont="1" applyFill="1" applyAlignment="1">
      <alignment vertical="center" wrapText="1"/>
    </xf>
    <xf numFmtId="42" fontId="24" fillId="2" borderId="0" xfId="0" applyNumberFormat="1" applyFont="1" applyFill="1">
      <alignment vertical="center"/>
    </xf>
    <xf numFmtId="0" fontId="26" fillId="0" borderId="0" xfId="0" applyFont="1" applyAlignment="1">
      <alignment vertical="center" wrapText="1"/>
    </xf>
    <xf numFmtId="0" fontId="27" fillId="9" borderId="0" xfId="0" applyFont="1" applyFill="1" applyAlignment="1">
      <alignment horizontal="center" vertical="center"/>
    </xf>
    <xf numFmtId="49" fontId="31" fillId="0" borderId="0" xfId="0" applyNumberFormat="1" applyFont="1" applyAlignment="1">
      <alignment horizontal="center" vertical="center"/>
    </xf>
    <xf numFmtId="176" fontId="32" fillId="0" borderId="0" xfId="0" applyNumberFormat="1" applyFont="1" applyAlignment="1">
      <alignment horizontal="left" vertical="center"/>
    </xf>
    <xf numFmtId="0" fontId="32" fillId="0" borderId="0" xfId="0" applyFont="1" applyAlignment="1">
      <alignment horizontal="center" vertical="center"/>
    </xf>
    <xf numFmtId="176" fontId="33" fillId="0" borderId="0" xfId="0" applyNumberFormat="1" applyFont="1" applyAlignment="1">
      <alignment horizontal="left" vertical="top" wrapText="1"/>
    </xf>
    <xf numFmtId="0" fontId="1" fillId="0" borderId="0" xfId="0" applyFont="1">
      <alignment vertical="center"/>
    </xf>
    <xf numFmtId="0" fontId="34" fillId="0" borderId="0" xfId="0" applyFont="1" applyAlignment="1">
      <alignment horizontal="left" vertical="center" wrapText="1"/>
    </xf>
    <xf numFmtId="0" fontId="35" fillId="0" borderId="0" xfId="0" applyFont="1" applyAlignment="1">
      <alignment vertical="center" wrapText="1"/>
    </xf>
    <xf numFmtId="0" fontId="39" fillId="0" borderId="0" xfId="0" applyFont="1">
      <alignment vertical="center"/>
    </xf>
    <xf numFmtId="0" fontId="27" fillId="9" borderId="20" xfId="0" applyFont="1" applyFill="1" applyBorder="1" applyAlignment="1">
      <alignment horizontal="center" vertical="center"/>
    </xf>
    <xf numFmtId="0" fontId="38" fillId="0" borderId="16" xfId="0" applyFont="1" applyBorder="1" applyAlignment="1">
      <alignment horizontal="center" vertical="center" wrapText="1"/>
    </xf>
    <xf numFmtId="49" fontId="47" fillId="10" borderId="16" xfId="0" applyNumberFormat="1" applyFont="1" applyFill="1" applyBorder="1" applyAlignment="1" applyProtection="1">
      <alignment horizontal="center" vertical="center"/>
      <protection locked="0"/>
    </xf>
    <xf numFmtId="0" fontId="38" fillId="0" borderId="16" xfId="0" applyFont="1" applyBorder="1" applyAlignment="1">
      <alignment horizontal="center" vertical="center"/>
    </xf>
    <xf numFmtId="0" fontId="0" fillId="0" borderId="16" xfId="0" applyBorder="1">
      <alignment vertical="center"/>
    </xf>
    <xf numFmtId="0" fontId="48" fillId="12" borderId="16" xfId="0" applyFont="1" applyFill="1" applyBorder="1" applyAlignment="1" applyProtection="1">
      <alignment horizontal="center" vertical="center" wrapText="1"/>
      <protection locked="0"/>
    </xf>
    <xf numFmtId="0" fontId="49" fillId="0" borderId="0" xfId="0" applyFont="1">
      <alignment vertical="center"/>
    </xf>
    <xf numFmtId="0" fontId="48" fillId="12" borderId="35" xfId="0" applyFont="1" applyFill="1" applyBorder="1" applyAlignment="1" applyProtection="1">
      <alignment horizontal="center" vertical="center" wrapText="1"/>
      <protection locked="0"/>
    </xf>
    <xf numFmtId="0" fontId="26" fillId="0" borderId="0" xfId="0" applyFont="1" applyAlignment="1">
      <alignment vertical="top" wrapText="1"/>
    </xf>
    <xf numFmtId="0" fontId="36" fillId="13" borderId="19" xfId="0" applyFont="1" applyFill="1" applyBorder="1" applyAlignment="1">
      <alignment horizontal="center" vertical="center" wrapText="1"/>
    </xf>
    <xf numFmtId="49" fontId="48" fillId="0" borderId="16" xfId="0" applyNumberFormat="1" applyFont="1" applyBorder="1" applyAlignment="1">
      <alignment horizontal="center" vertical="center"/>
    </xf>
    <xf numFmtId="49" fontId="48" fillId="0" borderId="28" xfId="0" applyNumberFormat="1" applyFont="1" applyBorder="1" applyAlignment="1">
      <alignment horizontal="center" vertical="center"/>
    </xf>
    <xf numFmtId="0" fontId="2" fillId="0" borderId="0" xfId="0" applyFont="1">
      <alignment vertical="center"/>
    </xf>
    <xf numFmtId="0" fontId="50" fillId="0" borderId="0" xfId="0" applyFont="1">
      <alignment vertical="center"/>
    </xf>
    <xf numFmtId="177" fontId="51" fillId="8" borderId="16" xfId="0" applyNumberFormat="1" applyFont="1" applyFill="1" applyBorder="1" applyAlignment="1">
      <alignment horizontal="center" vertical="center" shrinkToFit="1"/>
    </xf>
    <xf numFmtId="177" fontId="51" fillId="8" borderId="28" xfId="0" applyNumberFormat="1" applyFont="1" applyFill="1" applyBorder="1" applyAlignment="1">
      <alignment vertical="center" shrinkToFit="1"/>
    </xf>
    <xf numFmtId="177" fontId="51" fillId="8" borderId="0" xfId="0" applyNumberFormat="1" applyFont="1" applyFill="1" applyAlignment="1">
      <alignment horizontal="center" vertical="center" shrinkToFit="1"/>
    </xf>
    <xf numFmtId="0" fontId="49" fillId="0" borderId="0" xfId="0" applyFont="1" applyAlignment="1">
      <alignment horizontal="left" vertical="center"/>
    </xf>
    <xf numFmtId="0" fontId="49" fillId="0" borderId="22" xfId="0" applyFont="1" applyBorder="1">
      <alignment vertical="center"/>
    </xf>
    <xf numFmtId="0" fontId="2" fillId="0" borderId="22" xfId="0" applyFont="1" applyBorder="1">
      <alignment vertical="center"/>
    </xf>
    <xf numFmtId="0" fontId="53" fillId="0" borderId="0" xfId="0" applyFont="1" applyAlignment="1">
      <alignment vertical="top" wrapText="1"/>
    </xf>
    <xf numFmtId="0" fontId="54" fillId="0" borderId="0" xfId="0" applyFont="1">
      <alignment vertical="center"/>
    </xf>
    <xf numFmtId="0" fontId="55" fillId="10" borderId="16" xfId="0" applyFont="1" applyFill="1" applyBorder="1" applyAlignment="1" applyProtection="1">
      <alignment horizontal="center" vertical="center" shrinkToFit="1"/>
      <protection locked="0"/>
    </xf>
    <xf numFmtId="0" fontId="48" fillId="0" borderId="16" xfId="0" applyFont="1" applyBorder="1" applyAlignment="1">
      <alignment horizontal="center" vertical="center"/>
    </xf>
    <xf numFmtId="0" fontId="55" fillId="0" borderId="16" xfId="0" applyFont="1" applyBorder="1" applyAlignment="1">
      <alignment horizontal="center" vertical="center" shrinkToFit="1"/>
    </xf>
    <xf numFmtId="0" fontId="55" fillId="0" borderId="18" xfId="0" applyFont="1" applyBorder="1" applyAlignment="1">
      <alignment horizontal="center" vertical="center"/>
    </xf>
    <xf numFmtId="178" fontId="54" fillId="0" borderId="0" xfId="0" applyNumberFormat="1" applyFont="1" applyAlignment="1">
      <alignment horizontal="center" vertical="top"/>
    </xf>
    <xf numFmtId="0" fontId="46" fillId="0" borderId="19" xfId="0" applyFont="1" applyBorder="1" applyAlignment="1">
      <alignment horizontal="center" vertical="center"/>
    </xf>
    <xf numFmtId="0" fontId="55" fillId="0" borderId="16" xfId="0" applyFont="1" applyBorder="1" applyAlignment="1">
      <alignment horizontal="center" vertical="center"/>
    </xf>
    <xf numFmtId="179" fontId="55" fillId="0" borderId="16" xfId="0" applyNumberFormat="1" applyFont="1" applyBorder="1" applyAlignment="1">
      <alignment horizontal="center" vertical="center" shrinkToFit="1"/>
    </xf>
    <xf numFmtId="180" fontId="55" fillId="0" borderId="16" xfId="0" applyNumberFormat="1" applyFont="1" applyBorder="1" applyAlignment="1">
      <alignment horizontal="center" vertical="center" shrinkToFit="1"/>
    </xf>
    <xf numFmtId="0" fontId="54" fillId="0" borderId="40" xfId="0" applyFont="1" applyBorder="1">
      <alignment vertical="center"/>
    </xf>
    <xf numFmtId="49" fontId="54" fillId="0" borderId="0" xfId="0" applyNumberFormat="1" applyFont="1">
      <alignment vertical="center"/>
    </xf>
    <xf numFmtId="176" fontId="32" fillId="0" borderId="22" xfId="0" applyNumberFormat="1" applyFont="1" applyBorder="1" applyAlignment="1">
      <alignment horizontal="left" vertical="center"/>
    </xf>
    <xf numFmtId="0" fontId="32" fillId="0" borderId="22" xfId="0" applyFont="1" applyBorder="1" applyAlignment="1">
      <alignment horizontal="center" vertical="center"/>
    </xf>
    <xf numFmtId="0" fontId="59" fillId="0" borderId="0" xfId="1" applyFont="1">
      <alignment vertical="center"/>
    </xf>
    <xf numFmtId="0" fontId="62" fillId="0" borderId="0" xfId="1" applyFont="1">
      <alignment vertical="center"/>
    </xf>
    <xf numFmtId="0" fontId="63" fillId="0" borderId="0" xfId="1" applyFont="1">
      <alignment vertical="center"/>
    </xf>
    <xf numFmtId="0" fontId="64" fillId="0" borderId="0" xfId="1" applyFont="1">
      <alignment vertical="center"/>
    </xf>
    <xf numFmtId="0" fontId="65" fillId="0" borderId="0" xfId="0" applyFont="1">
      <alignment vertical="center"/>
    </xf>
    <xf numFmtId="0" fontId="1" fillId="0" borderId="0" xfId="1" applyFont="1">
      <alignment vertical="center"/>
    </xf>
    <xf numFmtId="0" fontId="66" fillId="0" borderId="0" xfId="0" applyFont="1">
      <alignment vertical="center"/>
    </xf>
    <xf numFmtId="0" fontId="9" fillId="0" borderId="0" xfId="0" applyFont="1">
      <alignment vertical="center"/>
    </xf>
    <xf numFmtId="0" fontId="67" fillId="0" borderId="0" xfId="0" applyFont="1">
      <alignment vertical="center"/>
    </xf>
    <xf numFmtId="0" fontId="51" fillId="0" borderId="0" xfId="0" applyFont="1">
      <alignment vertical="center"/>
    </xf>
    <xf numFmtId="0" fontId="68" fillId="0" borderId="0" xfId="0" applyFont="1">
      <alignment vertical="center"/>
    </xf>
    <xf numFmtId="0" fontId="69" fillId="0" borderId="0" xfId="0" applyFont="1">
      <alignment vertical="center"/>
    </xf>
    <xf numFmtId="0" fontId="25" fillId="0" borderId="28" xfId="0" applyFont="1" applyBorder="1" applyAlignment="1">
      <alignment horizontal="left" vertical="center" wrapText="1"/>
    </xf>
    <xf numFmtId="0" fontId="51"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left" vertical="center"/>
    </xf>
    <xf numFmtId="0" fontId="55" fillId="0" borderId="22" xfId="0" applyFont="1" applyBorder="1" applyAlignment="1">
      <alignment horizontal="center" vertical="center"/>
    </xf>
    <xf numFmtId="0" fontId="71" fillId="10" borderId="16" xfId="0" applyFont="1" applyFill="1" applyBorder="1" applyAlignment="1" applyProtection="1">
      <alignment horizontal="center" vertical="center" shrinkToFit="1"/>
      <protection locked="0"/>
    </xf>
    <xf numFmtId="182" fontId="55" fillId="0" borderId="0" xfId="0" applyNumberFormat="1" applyFo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74" fillId="0" borderId="0" xfId="1" applyFont="1" applyAlignment="1">
      <alignment vertical="center" wrapText="1"/>
    </xf>
    <xf numFmtId="0" fontId="71" fillId="0" borderId="0" xfId="1" applyFont="1" applyAlignment="1">
      <alignment vertical="center" wrapText="1"/>
    </xf>
    <xf numFmtId="0" fontId="38" fillId="0" borderId="0" xfId="0" applyFont="1">
      <alignment vertical="center"/>
    </xf>
    <xf numFmtId="0" fontId="68" fillId="0" borderId="0" xfId="1" applyFont="1" applyAlignment="1">
      <alignment vertical="center" wrapText="1"/>
    </xf>
    <xf numFmtId="0" fontId="68" fillId="0" borderId="0" xfId="0" applyFont="1" applyAlignment="1">
      <alignment horizontal="center" vertical="center"/>
    </xf>
    <xf numFmtId="0" fontId="9" fillId="0" borderId="0" xfId="1" applyFont="1" applyAlignment="1">
      <alignment vertical="center" wrapText="1"/>
    </xf>
    <xf numFmtId="0" fontId="77" fillId="0" borderId="0" xfId="1" applyFont="1">
      <alignment vertical="center"/>
    </xf>
    <xf numFmtId="0" fontId="68" fillId="0" borderId="0" xfId="1" applyFont="1" applyAlignment="1">
      <alignment horizontal="center" vertical="center" wrapText="1"/>
    </xf>
    <xf numFmtId="0" fontId="78" fillId="0" borderId="0" xfId="1" applyFont="1" applyAlignment="1">
      <alignment horizontal="center" vertical="center" wrapText="1"/>
    </xf>
    <xf numFmtId="0" fontId="54" fillId="0" borderId="0" xfId="1" applyFont="1" applyAlignment="1">
      <alignment horizontal="center" vertical="center" wrapText="1"/>
    </xf>
    <xf numFmtId="0" fontId="79" fillId="0" borderId="0" xfId="1" applyFont="1" applyAlignment="1">
      <alignment vertical="center" wrapText="1"/>
    </xf>
    <xf numFmtId="0" fontId="78" fillId="0" borderId="0" xfId="1" applyFont="1" applyAlignment="1">
      <alignment vertical="center" wrapText="1"/>
    </xf>
    <xf numFmtId="0" fontId="54" fillId="0" borderId="0" xfId="1" applyFont="1" applyAlignment="1">
      <alignment vertical="center" wrapText="1"/>
    </xf>
    <xf numFmtId="0" fontId="36" fillId="0" borderId="0" xfId="0" applyFont="1" applyAlignment="1">
      <alignment horizontal="center" vertical="center"/>
    </xf>
    <xf numFmtId="0" fontId="80" fillId="0" borderId="0" xfId="0" applyFont="1" applyAlignment="1">
      <alignment horizontal="center" vertical="center"/>
    </xf>
    <xf numFmtId="0" fontId="55" fillId="0" borderId="0" xfId="0" applyFont="1" applyAlignment="1">
      <alignment horizontal="center" vertical="center"/>
    </xf>
    <xf numFmtId="0" fontId="55" fillId="0" borderId="0" xfId="0" applyFont="1" applyAlignment="1">
      <alignment horizontal="right" vertical="center"/>
    </xf>
    <xf numFmtId="0" fontId="80" fillId="0" borderId="0" xfId="0" applyFont="1" applyAlignment="1">
      <alignment horizontal="center" vertical="center" shrinkToFit="1"/>
    </xf>
    <xf numFmtId="0" fontId="55" fillId="0" borderId="0" xfId="0" applyFont="1" applyAlignment="1">
      <alignment horizontal="left" vertical="center"/>
    </xf>
    <xf numFmtId="0" fontId="75" fillId="0" borderId="0" xfId="0" applyFont="1" applyAlignment="1">
      <alignment horizontal="center" vertical="center"/>
    </xf>
    <xf numFmtId="0" fontId="82" fillId="0" borderId="0" xfId="1" applyFont="1" applyAlignment="1">
      <alignment vertical="center" wrapText="1"/>
    </xf>
    <xf numFmtId="0" fontId="83" fillId="0" borderId="0" xfId="1" applyFont="1" applyAlignment="1">
      <alignment vertical="center" wrapText="1"/>
    </xf>
    <xf numFmtId="0" fontId="93" fillId="0" borderId="0" xfId="2">
      <alignment vertical="center"/>
    </xf>
    <xf numFmtId="0" fontId="103" fillId="0" borderId="0" xfId="2" applyFont="1">
      <alignment vertical="center"/>
    </xf>
    <xf numFmtId="0" fontId="109" fillId="0" borderId="0" xfId="0" applyFont="1">
      <alignment vertical="center"/>
    </xf>
    <xf numFmtId="0" fontId="114" fillId="0" borderId="0" xfId="0" applyFont="1" applyAlignment="1">
      <alignment horizontal="center" vertical="center"/>
    </xf>
    <xf numFmtId="178" fontId="115" fillId="0" borderId="0" xfId="2" applyNumberFormat="1" applyFont="1" applyAlignment="1">
      <alignment horizontal="left"/>
    </xf>
    <xf numFmtId="0" fontId="116" fillId="0" borderId="0" xfId="2" applyFont="1">
      <alignment vertical="center"/>
    </xf>
    <xf numFmtId="0" fontId="51" fillId="0" borderId="0" xfId="2" applyFont="1" applyAlignment="1">
      <alignment horizontal="left" vertical="center"/>
    </xf>
    <xf numFmtId="0" fontId="51" fillId="0" borderId="0" xfId="2" applyFont="1" applyAlignment="1">
      <alignment horizontal="left"/>
    </xf>
    <xf numFmtId="0" fontId="51" fillId="0" borderId="0" xfId="2" applyFont="1" applyAlignment="1">
      <alignment horizontal="left" vertical="top"/>
    </xf>
    <xf numFmtId="0" fontId="51" fillId="0" borderId="0" xfId="2" applyFont="1" applyAlignment="1"/>
    <xf numFmtId="0" fontId="51" fillId="0" borderId="0" xfId="2" applyFont="1">
      <alignment vertical="center"/>
    </xf>
    <xf numFmtId="0" fontId="125" fillId="0" borderId="0" xfId="2" applyFont="1">
      <alignment vertical="center"/>
    </xf>
    <xf numFmtId="0" fontId="126" fillId="0" borderId="0" xfId="2" applyFont="1" applyAlignment="1">
      <alignment horizontal="center"/>
    </xf>
    <xf numFmtId="0" fontId="58" fillId="0" borderId="0" xfId="1" applyAlignment="1"/>
    <xf numFmtId="0" fontId="58" fillId="0" borderId="0" xfId="1">
      <alignment vertical="center"/>
    </xf>
    <xf numFmtId="0" fontId="140" fillId="0" borderId="0" xfId="0" applyFont="1" applyAlignment="1">
      <alignment horizontal="left"/>
    </xf>
    <xf numFmtId="0" fontId="145" fillId="0" borderId="71" xfId="0" applyFont="1" applyBorder="1" applyAlignment="1">
      <alignment horizontal="center" vertical="center"/>
    </xf>
    <xf numFmtId="0" fontId="29" fillId="0" borderId="71" xfId="0" applyFont="1" applyBorder="1" applyAlignment="1">
      <alignment horizontal="center" vertical="center"/>
    </xf>
    <xf numFmtId="0" fontId="148" fillId="0" borderId="0" xfId="0" applyFont="1" applyAlignment="1">
      <alignment horizontal="left" vertical="center"/>
    </xf>
    <xf numFmtId="176" fontId="145" fillId="10" borderId="71" xfId="0" applyNumberFormat="1" applyFont="1" applyFill="1" applyBorder="1" applyAlignment="1" applyProtection="1">
      <alignment horizontal="center" vertical="center"/>
      <protection locked="0"/>
    </xf>
    <xf numFmtId="0" fontId="4" fillId="0" borderId="0" xfId="0" applyFont="1" applyAlignment="1">
      <alignment horizontal="left" vertical="top" wrapText="1"/>
    </xf>
    <xf numFmtId="0" fontId="12" fillId="0" borderId="0" xfId="0" applyFont="1" applyAlignment="1">
      <alignment horizontal="left" vertical="center" wrapText="1"/>
    </xf>
    <xf numFmtId="0" fontId="151" fillId="0" borderId="0" xfId="0" applyFont="1" applyAlignment="1">
      <alignment horizontal="left" vertical="center" wrapText="1"/>
    </xf>
    <xf numFmtId="0" fontId="157" fillId="0" borderId="0" xfId="0" applyFont="1" applyAlignment="1">
      <alignment vertical="center" wrapText="1"/>
    </xf>
    <xf numFmtId="0" fontId="157" fillId="0" borderId="0" xfId="0" applyFont="1" applyAlignment="1">
      <alignment horizontal="left" vertical="center" wrapText="1"/>
    </xf>
    <xf numFmtId="49" fontId="159" fillId="0" borderId="35" xfId="0" applyNumberFormat="1" applyFont="1" applyBorder="1" applyAlignment="1">
      <alignment horizontal="left" vertical="center" wrapText="1"/>
    </xf>
    <xf numFmtId="0" fontId="81" fillId="0" borderId="35" xfId="0" applyFont="1" applyBorder="1" applyAlignment="1">
      <alignment horizontal="left" vertical="center" wrapText="1"/>
    </xf>
    <xf numFmtId="0" fontId="160" fillId="0" borderId="35" xfId="0" applyFont="1" applyBorder="1" applyAlignment="1">
      <alignment horizontal="left" vertical="center" wrapText="1"/>
    </xf>
    <xf numFmtId="0" fontId="160" fillId="0" borderId="0" xfId="0" applyFont="1" applyAlignment="1">
      <alignment horizontal="left" vertical="center" wrapText="1"/>
    </xf>
    <xf numFmtId="0" fontId="161" fillId="0" borderId="0" xfId="0" applyFont="1" applyAlignment="1">
      <alignment horizontal="left" vertical="center" wrapText="1"/>
    </xf>
    <xf numFmtId="0" fontId="163" fillId="0" borderId="0" xfId="1" applyFont="1" applyAlignment="1">
      <alignment horizontal="center"/>
    </xf>
    <xf numFmtId="0" fontId="164" fillId="0" borderId="0" xfId="1" applyFont="1">
      <alignment vertical="center"/>
    </xf>
    <xf numFmtId="176" fontId="165" fillId="0" borderId="59" xfId="1" applyNumberFormat="1" applyFont="1" applyBorder="1" applyAlignment="1">
      <alignment horizontal="right" vertical="center" shrinkToFit="1"/>
    </xf>
    <xf numFmtId="176" fontId="165" fillId="12" borderId="59" xfId="1" applyNumberFormat="1" applyFont="1" applyFill="1" applyBorder="1" applyAlignment="1" applyProtection="1">
      <alignment horizontal="center" vertical="center" shrinkToFit="1"/>
      <protection locked="0"/>
    </xf>
    <xf numFmtId="176" fontId="165" fillId="0" borderId="60" xfId="1" applyNumberFormat="1" applyFont="1" applyBorder="1" applyAlignment="1">
      <alignment vertical="center" shrinkToFit="1"/>
    </xf>
    <xf numFmtId="176" fontId="165" fillId="0" borderId="59" xfId="1" applyNumberFormat="1" applyFont="1" applyBorder="1" applyAlignment="1">
      <alignment horizontal="center" vertical="center"/>
    </xf>
    <xf numFmtId="176" fontId="166" fillId="0" borderId="59" xfId="0" applyNumberFormat="1" applyFont="1" applyBorder="1" applyAlignment="1">
      <alignment horizontal="right" vertical="center" wrapText="1"/>
    </xf>
    <xf numFmtId="176" fontId="165" fillId="0" borderId="59" xfId="1" applyNumberFormat="1" applyFont="1" applyBorder="1" applyAlignment="1">
      <alignment horizontal="right" vertical="center"/>
    </xf>
    <xf numFmtId="176" fontId="166" fillId="0" borderId="59" xfId="0" applyNumberFormat="1" applyFont="1" applyBorder="1" applyAlignment="1">
      <alignment horizontal="center" vertical="center" wrapText="1"/>
    </xf>
    <xf numFmtId="176" fontId="165" fillId="0" borderId="59" xfId="1" applyNumberFormat="1" applyFont="1" applyBorder="1" applyAlignment="1">
      <alignment horizontal="left" vertical="center"/>
    </xf>
    <xf numFmtId="0" fontId="165" fillId="0" borderId="59" xfId="1" applyFont="1" applyBorder="1">
      <alignment vertical="center"/>
    </xf>
    <xf numFmtId="179" fontId="166" fillId="0" borderId="59" xfId="0" applyNumberFormat="1" applyFont="1" applyBorder="1" applyAlignment="1">
      <alignment horizontal="right" vertical="center" wrapText="1"/>
    </xf>
    <xf numFmtId="180" fontId="166" fillId="0" borderId="59" xfId="0" applyNumberFormat="1" applyFont="1" applyBorder="1" applyAlignment="1">
      <alignment horizontal="right" vertical="center" wrapText="1"/>
    </xf>
    <xf numFmtId="176" fontId="167" fillId="0" borderId="0" xfId="1" applyNumberFormat="1" applyFont="1" applyAlignment="1">
      <alignment horizontal="left" vertical="center"/>
    </xf>
    <xf numFmtId="0" fontId="167" fillId="0" borderId="0" xfId="1" applyFont="1">
      <alignment vertical="center"/>
    </xf>
    <xf numFmtId="0" fontId="165" fillId="0" borderId="75" xfId="1" applyFont="1" applyBorder="1">
      <alignment vertical="center"/>
    </xf>
    <xf numFmtId="0" fontId="165" fillId="0" borderId="80" xfId="1" applyFont="1" applyBorder="1">
      <alignment vertical="center"/>
    </xf>
    <xf numFmtId="0" fontId="165" fillId="0" borderId="76" xfId="1" applyFont="1" applyBorder="1">
      <alignment vertical="center"/>
    </xf>
    <xf numFmtId="176" fontId="165" fillId="0" borderId="80" xfId="1" applyNumberFormat="1" applyFont="1" applyBorder="1">
      <alignment vertical="center"/>
    </xf>
    <xf numFmtId="176" fontId="165" fillId="0" borderId="76" xfId="1" applyNumberFormat="1" applyFont="1" applyBorder="1">
      <alignment vertical="center"/>
    </xf>
    <xf numFmtId="176" fontId="165" fillId="0" borderId="0" xfId="1" applyNumberFormat="1" applyFont="1" applyAlignment="1">
      <alignment horizontal="left" vertical="center" wrapText="1"/>
    </xf>
    <xf numFmtId="0" fontId="169" fillId="0" borderId="0" xfId="1" applyFont="1">
      <alignment vertical="center"/>
    </xf>
    <xf numFmtId="0" fontId="165" fillId="0" borderId="61" xfId="1" applyFont="1" applyBorder="1">
      <alignment vertical="center"/>
    </xf>
    <xf numFmtId="0" fontId="165" fillId="0" borderId="0" xfId="1" applyFont="1">
      <alignment vertical="center"/>
    </xf>
    <xf numFmtId="0" fontId="165" fillId="0" borderId="74" xfId="1" applyFont="1" applyBorder="1">
      <alignment vertical="center"/>
    </xf>
    <xf numFmtId="176" fontId="170" fillId="0" borderId="0" xfId="1" applyNumberFormat="1" applyFont="1" applyAlignment="1">
      <alignment horizontal="left" vertical="center" wrapText="1"/>
    </xf>
    <xf numFmtId="0" fontId="165" fillId="0" borderId="65" xfId="1" applyFont="1" applyBorder="1" applyAlignment="1">
      <alignment horizontal="right" vertical="center"/>
    </xf>
    <xf numFmtId="0" fontId="58" fillId="0" borderId="58" xfId="1" applyBorder="1">
      <alignment vertical="center"/>
    </xf>
    <xf numFmtId="0" fontId="58" fillId="0" borderId="59" xfId="1" applyBorder="1">
      <alignment vertical="center"/>
    </xf>
    <xf numFmtId="0" fontId="58" fillId="0" borderId="93" xfId="1" applyBorder="1">
      <alignment vertical="center"/>
    </xf>
    <xf numFmtId="0" fontId="58" fillId="0" borderId="60" xfId="1" applyBorder="1">
      <alignment vertical="center"/>
    </xf>
    <xf numFmtId="0" fontId="58" fillId="0" borderId="0" xfId="1" applyAlignment="1">
      <alignment horizontal="center" vertical="center"/>
    </xf>
    <xf numFmtId="0" fontId="171" fillId="0" borderId="0" xfId="1" applyFont="1" applyAlignment="1">
      <alignment horizontal="center" vertical="center" shrinkToFit="1"/>
    </xf>
    <xf numFmtId="0" fontId="58" fillId="0" borderId="65" xfId="1" applyBorder="1">
      <alignment vertical="center"/>
    </xf>
    <xf numFmtId="0" fontId="58" fillId="0" borderId="35" xfId="1" applyBorder="1">
      <alignment vertical="center"/>
    </xf>
    <xf numFmtId="0" fontId="58" fillId="0" borderId="61" xfId="1" applyBorder="1">
      <alignment vertical="center"/>
    </xf>
    <xf numFmtId="0" fontId="58" fillId="0" borderId="80" xfId="1" applyBorder="1">
      <alignment vertical="center"/>
    </xf>
    <xf numFmtId="0" fontId="58" fillId="0" borderId="96" xfId="1" applyBorder="1" applyProtection="1">
      <alignment vertical="center"/>
      <protection locked="0"/>
    </xf>
    <xf numFmtId="0" fontId="58" fillId="0" borderId="80" xfId="1" applyBorder="1" applyProtection="1">
      <alignment vertical="center"/>
      <protection locked="0"/>
    </xf>
    <xf numFmtId="0" fontId="58" fillId="0" borderId="82" xfId="1" applyBorder="1" applyProtection="1">
      <alignment vertical="center"/>
      <protection locked="0"/>
    </xf>
    <xf numFmtId="0" fontId="58" fillId="0" borderId="75" xfId="1" applyBorder="1">
      <alignment vertical="center"/>
    </xf>
    <xf numFmtId="0" fontId="58" fillId="0" borderId="74" xfId="1" applyBorder="1">
      <alignment vertical="center"/>
    </xf>
    <xf numFmtId="0" fontId="171" fillId="0" borderId="98" xfId="1" applyFont="1" applyBorder="1" applyAlignment="1">
      <alignment horizontal="center" vertical="center"/>
    </xf>
    <xf numFmtId="0" fontId="171" fillId="0" borderId="0" xfId="1" applyFont="1" applyAlignment="1">
      <alignment horizontal="center" vertical="center"/>
    </xf>
    <xf numFmtId="0" fontId="90" fillId="0" borderId="0" xfId="0" applyFont="1" applyAlignment="1">
      <alignment horizontal="center" vertical="center"/>
    </xf>
    <xf numFmtId="179" fontId="172" fillId="0" borderId="61" xfId="0" applyNumberFormat="1" applyFont="1" applyBorder="1" applyAlignment="1">
      <alignment horizontal="center" vertical="center" shrinkToFit="1"/>
    </xf>
    <xf numFmtId="0" fontId="58" fillId="0" borderId="112" xfId="1" applyBorder="1" applyProtection="1">
      <alignment vertical="center"/>
      <protection locked="0"/>
    </xf>
    <xf numFmtId="0" fontId="58" fillId="0" borderId="59" xfId="1" applyBorder="1" applyProtection="1">
      <alignment vertical="center"/>
      <protection locked="0"/>
    </xf>
    <xf numFmtId="0" fontId="58" fillId="0" borderId="113" xfId="1" applyBorder="1" applyProtection="1">
      <alignment vertical="center"/>
      <protection locked="0"/>
    </xf>
    <xf numFmtId="0" fontId="90" fillId="0" borderId="92" xfId="0" applyFont="1" applyBorder="1" applyAlignment="1">
      <alignment horizontal="center" vertical="center"/>
    </xf>
    <xf numFmtId="0" fontId="172" fillId="0" borderId="99" xfId="1" applyFont="1" applyBorder="1" applyAlignment="1">
      <alignment horizontal="center" vertical="distributed" textRotation="255" shrinkToFit="1"/>
    </xf>
    <xf numFmtId="0" fontId="58" fillId="0" borderId="0" xfId="1" applyAlignment="1">
      <alignment horizontal="left"/>
    </xf>
    <xf numFmtId="180" fontId="172" fillId="0" borderId="99" xfId="0" applyNumberFormat="1" applyFont="1" applyBorder="1" applyAlignment="1">
      <alignment horizontal="center" vertical="center" shrinkToFit="1"/>
    </xf>
    <xf numFmtId="0" fontId="58" fillId="0" borderId="114" xfId="1" applyBorder="1">
      <alignment vertical="center"/>
    </xf>
    <xf numFmtId="0" fontId="58" fillId="0" borderId="116" xfId="1" applyBorder="1">
      <alignment vertical="center"/>
    </xf>
    <xf numFmtId="0" fontId="58" fillId="0" borderId="117" xfId="1" applyBorder="1" applyProtection="1">
      <alignment vertical="center"/>
      <protection locked="0"/>
    </xf>
    <xf numFmtId="0" fontId="58" fillId="0" borderId="116" xfId="1" applyBorder="1" applyProtection="1">
      <alignment vertical="center"/>
      <protection locked="0"/>
    </xf>
    <xf numFmtId="0" fontId="58" fillId="0" borderId="118" xfId="1" applyBorder="1" applyProtection="1">
      <alignment vertical="center"/>
      <protection locked="0"/>
    </xf>
    <xf numFmtId="0" fontId="177" fillId="0" borderId="0" xfId="1" applyFont="1" applyAlignment="1">
      <alignment horizontal="left" vertical="center" wrapText="1"/>
    </xf>
    <xf numFmtId="0" fontId="172" fillId="0" borderId="98" xfId="1" applyFont="1" applyBorder="1" applyAlignment="1">
      <alignment horizontal="center" vertical="distributed" textRotation="255" shrinkToFit="1"/>
    </xf>
    <xf numFmtId="0" fontId="58" fillId="0" borderId="64" xfId="1" applyBorder="1">
      <alignment vertical="center"/>
    </xf>
    <xf numFmtId="0" fontId="58" fillId="0" borderId="111" xfId="1" applyBorder="1" applyProtection="1">
      <alignment vertical="center"/>
      <protection locked="0"/>
    </xf>
    <xf numFmtId="0" fontId="58" fillId="0" borderId="35" xfId="1" applyBorder="1" applyProtection="1">
      <alignment vertical="center"/>
      <protection locked="0"/>
    </xf>
    <xf numFmtId="0" fontId="58" fillId="0" borderId="86" xfId="1" applyBorder="1" applyProtection="1">
      <alignment vertical="center"/>
      <protection locked="0"/>
    </xf>
    <xf numFmtId="0" fontId="58" fillId="0" borderId="61" xfId="1" applyBorder="1" applyProtection="1">
      <alignment vertical="center"/>
      <protection locked="0"/>
    </xf>
    <xf numFmtId="0" fontId="58" fillId="0" borderId="0" xfId="1" applyProtection="1">
      <alignment vertical="center"/>
      <protection locked="0"/>
    </xf>
    <xf numFmtId="0" fontId="58" fillId="0" borderId="58" xfId="1" applyBorder="1" applyProtection="1">
      <alignment vertical="center"/>
      <protection locked="0"/>
    </xf>
    <xf numFmtId="0" fontId="58" fillId="0" borderId="75" xfId="1" applyBorder="1" applyProtection="1">
      <alignment vertical="center"/>
      <protection locked="0"/>
    </xf>
    <xf numFmtId="0" fontId="58" fillId="0" borderId="114" xfId="1" applyBorder="1" applyProtection="1">
      <alignment vertical="center"/>
      <protection locked="0"/>
    </xf>
    <xf numFmtId="0" fontId="58" fillId="0" borderId="64" xfId="1" applyBorder="1" applyProtection="1">
      <alignment vertical="center"/>
      <protection locked="0"/>
    </xf>
    <xf numFmtId="0" fontId="178" fillId="0" borderId="0" xfId="1" applyFont="1" applyAlignment="1">
      <alignment horizontal="left" vertical="center"/>
    </xf>
    <xf numFmtId="0" fontId="179" fillId="0" borderId="0" xfId="1" applyFont="1">
      <alignment vertical="center"/>
    </xf>
    <xf numFmtId="0" fontId="178" fillId="0" borderId="0" xfId="1" applyFont="1" applyAlignment="1">
      <alignment vertical="top"/>
    </xf>
    <xf numFmtId="176" fontId="165" fillId="0" borderId="59" xfId="1" applyNumberFormat="1" applyFont="1" applyBorder="1" applyAlignment="1">
      <alignment horizontal="center" vertical="center" shrinkToFit="1"/>
    </xf>
    <xf numFmtId="176" fontId="165" fillId="0" borderId="0" xfId="1" applyNumberFormat="1" applyFont="1" applyAlignment="1">
      <alignment horizontal="left" vertical="center"/>
    </xf>
    <xf numFmtId="0" fontId="90" fillId="0" borderId="126" xfId="0" applyFont="1" applyBorder="1" applyAlignment="1">
      <alignment horizontal="center" vertical="center"/>
    </xf>
    <xf numFmtId="176" fontId="78" fillId="0" borderId="0" xfId="1" applyNumberFormat="1" applyFont="1" applyAlignment="1">
      <alignment vertical="center" shrinkToFit="1"/>
    </xf>
    <xf numFmtId="176" fontId="78" fillId="0" borderId="0" xfId="1" applyNumberFormat="1" applyFont="1" applyAlignment="1">
      <alignment horizontal="center" vertical="center" shrinkToFit="1"/>
    </xf>
    <xf numFmtId="176" fontId="79" fillId="0" borderId="0" xfId="1" applyNumberFormat="1" applyFont="1" applyAlignment="1">
      <alignment vertical="center" wrapText="1"/>
    </xf>
    <xf numFmtId="0" fontId="79" fillId="0" borderId="74" xfId="1" applyFont="1" applyBorder="1" applyAlignment="1">
      <alignment vertical="center" wrapText="1"/>
    </xf>
    <xf numFmtId="0" fontId="186" fillId="0" borderId="0" xfId="1" applyFont="1">
      <alignment vertical="center"/>
    </xf>
    <xf numFmtId="0" fontId="78" fillId="0" borderId="74" xfId="1" applyFont="1" applyBorder="1" applyAlignment="1">
      <alignment vertical="center" wrapText="1"/>
    </xf>
    <xf numFmtId="0" fontId="187" fillId="0" borderId="0" xfId="1" applyFont="1">
      <alignment vertical="center"/>
    </xf>
    <xf numFmtId="0" fontId="188" fillId="0" borderId="61" xfId="1" applyFont="1" applyBorder="1" applyAlignment="1">
      <alignment horizontal="justify" vertical="center"/>
    </xf>
    <xf numFmtId="0" fontId="188" fillId="0" borderId="0" xfId="1" applyFont="1" applyAlignment="1">
      <alignment horizontal="justify" vertical="center"/>
    </xf>
    <xf numFmtId="0" fontId="78" fillId="0" borderId="0" xfId="1" applyFont="1" applyAlignment="1">
      <alignment horizontal="justify" vertical="top"/>
    </xf>
    <xf numFmtId="176" fontId="79" fillId="0" borderId="0" xfId="1" applyNumberFormat="1" applyFont="1" applyAlignment="1">
      <alignment horizontal="right" wrapText="1"/>
    </xf>
    <xf numFmtId="176" fontId="79" fillId="0" borderId="0" xfId="1" applyNumberFormat="1" applyFont="1" applyAlignment="1">
      <alignment horizontal="center" wrapText="1"/>
    </xf>
    <xf numFmtId="176" fontId="79" fillId="0" borderId="0" xfId="1" applyNumberFormat="1" applyFont="1" applyAlignment="1">
      <alignment wrapText="1"/>
    </xf>
    <xf numFmtId="176" fontId="79" fillId="0" borderId="74" xfId="1" applyNumberFormat="1" applyFont="1" applyBorder="1" applyAlignment="1">
      <alignment wrapText="1"/>
    </xf>
    <xf numFmtId="176" fontId="79" fillId="0" borderId="0" xfId="1" applyNumberFormat="1" applyFont="1" applyAlignment="1">
      <alignment horizontal="left"/>
    </xf>
    <xf numFmtId="0" fontId="78" fillId="0" borderId="0" xfId="1" applyFont="1" applyAlignment="1">
      <alignment horizontal="justify" vertical="center"/>
    </xf>
    <xf numFmtId="0" fontId="79" fillId="0" borderId="0" xfId="1" applyFont="1">
      <alignment vertical="center"/>
    </xf>
    <xf numFmtId="176" fontId="79" fillId="0" borderId="0" xfId="1" applyNumberFormat="1" applyFont="1" applyAlignment="1"/>
    <xf numFmtId="176" fontId="79" fillId="0" borderId="0" xfId="0" applyNumberFormat="1" applyFont="1" applyAlignment="1">
      <alignment horizontal="center" vertical="center"/>
    </xf>
    <xf numFmtId="176" fontId="59" fillId="0" borderId="0" xfId="1" applyNumberFormat="1" applyFont="1">
      <alignment vertical="center"/>
    </xf>
    <xf numFmtId="176" fontId="79" fillId="0" borderId="0" xfId="1" applyNumberFormat="1" applyFont="1">
      <alignment vertical="center"/>
    </xf>
    <xf numFmtId="176" fontId="79" fillId="0" borderId="74" xfId="1" applyNumberFormat="1" applyFont="1" applyBorder="1">
      <alignment vertical="center"/>
    </xf>
    <xf numFmtId="176" fontId="188" fillId="0" borderId="0" xfId="1" applyNumberFormat="1" applyFont="1" applyAlignment="1">
      <alignment horizontal="justify" vertical="center"/>
    </xf>
    <xf numFmtId="176" fontId="188" fillId="0" borderId="0" xfId="1" applyNumberFormat="1" applyFont="1" applyAlignment="1">
      <alignment horizontal="center" vertical="center"/>
    </xf>
    <xf numFmtId="176" fontId="188" fillId="0" borderId="74" xfId="1" applyNumberFormat="1" applyFont="1" applyBorder="1" applyAlignment="1">
      <alignment horizontal="justify" vertical="center"/>
    </xf>
    <xf numFmtId="176" fontId="79" fillId="0" borderId="0" xfId="1" applyNumberFormat="1" applyFont="1" applyAlignment="1">
      <alignment horizontal="center" vertical="center" wrapText="1"/>
    </xf>
    <xf numFmtId="176" fontId="79" fillId="0" borderId="0" xfId="1" applyNumberFormat="1" applyFont="1" applyAlignment="1">
      <alignment horizontal="right" vertical="center" wrapText="1"/>
    </xf>
    <xf numFmtId="176" fontId="79" fillId="0" borderId="59" xfId="1" applyNumberFormat="1" applyFont="1" applyBorder="1" applyAlignment="1">
      <alignment horizontal="center" vertical="center" wrapText="1"/>
    </xf>
    <xf numFmtId="176" fontId="79" fillId="0" borderId="59" xfId="1" applyNumberFormat="1" applyFont="1" applyBorder="1" applyAlignment="1">
      <alignment horizontal="center" vertical="center" shrinkToFit="1"/>
    </xf>
    <xf numFmtId="179" fontId="79" fillId="0" borderId="0" xfId="1" applyNumberFormat="1" applyFont="1" applyAlignment="1">
      <alignment horizontal="right" vertical="center" wrapText="1"/>
    </xf>
    <xf numFmtId="180" fontId="79" fillId="0" borderId="0" xfId="1" applyNumberFormat="1" applyFont="1" applyAlignment="1">
      <alignment horizontal="right" vertical="center" wrapText="1"/>
    </xf>
    <xf numFmtId="176" fontId="79" fillId="0" borderId="59" xfId="1" applyNumberFormat="1" applyFont="1" applyBorder="1" applyAlignment="1">
      <alignment horizontal="right" vertical="center" shrinkToFit="1"/>
    </xf>
    <xf numFmtId="176" fontId="79" fillId="0" borderId="60" xfId="1" applyNumberFormat="1" applyFont="1" applyBorder="1" applyAlignment="1">
      <alignment horizontal="center" vertical="center" shrinkToFit="1"/>
    </xf>
    <xf numFmtId="176" fontId="79" fillId="0" borderId="75" xfId="1" applyNumberFormat="1" applyFont="1" applyBorder="1" applyAlignment="1">
      <alignment vertical="center" wrapText="1"/>
    </xf>
    <xf numFmtId="176" fontId="79" fillId="0" borderId="80" xfId="1" applyNumberFormat="1" applyFont="1" applyBorder="1" applyAlignment="1">
      <alignment vertical="center" wrapText="1"/>
    </xf>
    <xf numFmtId="176" fontId="79" fillId="0" borderId="80" xfId="1" applyNumberFormat="1" applyFont="1" applyBorder="1" applyAlignment="1">
      <alignment horizontal="center" vertical="center" wrapText="1"/>
    </xf>
    <xf numFmtId="176" fontId="190" fillId="0" borderId="0" xfId="0" applyNumberFormat="1" applyFont="1" applyAlignment="1">
      <alignment horizontal="center" vertical="center"/>
    </xf>
    <xf numFmtId="176" fontId="79" fillId="0" borderId="76" xfId="1" applyNumberFormat="1" applyFont="1" applyBorder="1" applyAlignment="1">
      <alignment vertical="center" wrapText="1"/>
    </xf>
    <xf numFmtId="0" fontId="193" fillId="0" borderId="0" xfId="1" applyFont="1" applyAlignment="1">
      <alignment horizontal="right" wrapText="1"/>
    </xf>
    <xf numFmtId="176" fontId="193" fillId="0" borderId="0" xfId="1" applyNumberFormat="1" applyFont="1" applyAlignment="1">
      <alignment wrapText="1"/>
    </xf>
    <xf numFmtId="176" fontId="193" fillId="0" borderId="0" xfId="1" applyNumberFormat="1" applyFont="1" applyAlignment="1">
      <alignment horizontal="center" wrapText="1"/>
    </xf>
    <xf numFmtId="0" fontId="193" fillId="0" borderId="0" xfId="1" applyFont="1" applyAlignment="1">
      <alignment vertical="center" shrinkToFit="1"/>
    </xf>
    <xf numFmtId="0" fontId="193" fillId="0" borderId="0" xfId="1" applyFont="1" applyAlignment="1">
      <alignment horizontal="center" vertical="center"/>
    </xf>
    <xf numFmtId="0" fontId="193" fillId="0" borderId="80" xfId="1" applyFont="1" applyBorder="1" applyAlignment="1">
      <alignment horizontal="center" vertical="center" wrapText="1"/>
    </xf>
    <xf numFmtId="0" fontId="165" fillId="0" borderId="23" xfId="1" applyFont="1" applyBorder="1">
      <alignment vertical="center"/>
    </xf>
    <xf numFmtId="0" fontId="59" fillId="0" borderId="74" xfId="1" applyFont="1" applyBorder="1">
      <alignment vertical="center"/>
    </xf>
    <xf numFmtId="0" fontId="179" fillId="0" borderId="0" xfId="1" applyFont="1" applyAlignment="1">
      <alignment wrapText="1"/>
    </xf>
    <xf numFmtId="176" fontId="78" fillId="0" borderId="74" xfId="1" applyNumberFormat="1" applyFont="1" applyBorder="1" applyAlignment="1">
      <alignment vertical="center" wrapText="1"/>
    </xf>
    <xf numFmtId="0" fontId="179" fillId="0" borderId="35" xfId="1" applyFont="1" applyBorder="1" applyAlignment="1">
      <alignment vertical="center" wrapText="1"/>
    </xf>
    <xf numFmtId="176" fontId="194" fillId="0" borderId="35" xfId="0" applyNumberFormat="1" applyFont="1" applyBorder="1" applyAlignment="1">
      <alignment horizontal="center" vertical="center"/>
    </xf>
    <xf numFmtId="0" fontId="179" fillId="0" borderId="35" xfId="1" applyFont="1" applyBorder="1">
      <alignment vertical="center"/>
    </xf>
    <xf numFmtId="176" fontId="179" fillId="0" borderId="35" xfId="1" applyNumberFormat="1" applyFont="1" applyBorder="1" applyAlignment="1">
      <alignment vertical="center" wrapText="1"/>
    </xf>
    <xf numFmtId="176" fontId="54" fillId="0" borderId="65" xfId="1" applyNumberFormat="1" applyFont="1" applyBorder="1" applyAlignment="1">
      <alignment vertical="center" wrapText="1"/>
    </xf>
    <xf numFmtId="0" fontId="195" fillId="0" borderId="0" xfId="1" applyFont="1" applyAlignment="1">
      <alignment horizontal="center" vertical="center" shrinkToFit="1"/>
    </xf>
    <xf numFmtId="0" fontId="58" fillId="0" borderId="0" xfId="1">
      <alignment vertical="center"/>
    </xf>
    <xf numFmtId="0" fontId="2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lignment vertical="center"/>
    </xf>
    <xf numFmtId="0" fontId="88"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lignment vertical="center"/>
    </xf>
    <xf numFmtId="0" fontId="89" fillId="0" borderId="0" xfId="0" applyFont="1" applyFill="1" applyBorder="1" applyAlignment="1">
      <alignment horizontal="left" vertical="center" wrapText="1"/>
    </xf>
    <xf numFmtId="0" fontId="91" fillId="0" borderId="0" xfId="0" applyFont="1" applyFill="1" applyBorder="1" applyAlignment="1">
      <alignment vertical="center" wrapText="1"/>
    </xf>
    <xf numFmtId="0" fontId="49" fillId="0" borderId="0" xfId="0" applyFont="1" applyFill="1" applyBorder="1" applyAlignment="1">
      <alignment vertical="center" wrapText="1"/>
    </xf>
    <xf numFmtId="49" fontId="31" fillId="0" borderId="0" xfId="0" applyNumberFormat="1" applyFont="1" applyFill="1" applyBorder="1" applyAlignment="1">
      <alignment horizontal="center" vertical="center"/>
    </xf>
    <xf numFmtId="0" fontId="32" fillId="0" borderId="0" xfId="0" applyFont="1" applyFill="1" applyBorder="1" applyAlignment="1">
      <alignment horizontal="left" vertical="center"/>
    </xf>
    <xf numFmtId="0" fontId="49" fillId="0" borderId="0" xfId="0" applyFont="1" applyFill="1" applyBorder="1">
      <alignment vertical="center"/>
    </xf>
    <xf numFmtId="0" fontId="35" fillId="0" borderId="0" xfId="0" applyFont="1" applyFill="1" applyBorder="1" applyAlignment="1">
      <alignment vertical="center" wrapText="1"/>
    </xf>
    <xf numFmtId="176" fontId="32" fillId="0" borderId="0" xfId="0" applyNumberFormat="1" applyFont="1" applyFill="1" applyBorder="1" applyAlignment="1">
      <alignment horizontal="left" vertical="center"/>
    </xf>
    <xf numFmtId="0" fontId="32" fillId="0" borderId="0" xfId="0" applyFont="1" applyFill="1" applyBorder="1" applyAlignment="1">
      <alignment horizontal="center" vertical="center"/>
    </xf>
    <xf numFmtId="176" fontId="33" fillId="0" borderId="0" xfId="0" applyNumberFormat="1" applyFont="1" applyFill="1" applyBorder="1" applyAlignment="1">
      <alignment horizontal="left" vertical="top" wrapText="1"/>
    </xf>
    <xf numFmtId="0" fontId="34" fillId="0" borderId="0" xfId="0" applyFont="1" applyFill="1" applyBorder="1" applyAlignment="1">
      <alignment horizontal="left" vertical="center" wrapText="1"/>
    </xf>
    <xf numFmtId="0" fontId="27" fillId="0" borderId="0" xfId="0" applyFont="1" applyFill="1" applyBorder="1" applyAlignment="1">
      <alignment horizontal="center" vertical="center"/>
    </xf>
    <xf numFmtId="0" fontId="96" fillId="0" borderId="0" xfId="0" applyFont="1" applyFill="1" applyBorder="1" applyAlignment="1">
      <alignment horizontal="center" vertical="center"/>
    </xf>
    <xf numFmtId="49" fontId="72" fillId="0" borderId="0" xfId="0" applyNumberFormat="1" applyFont="1" applyFill="1" applyBorder="1" applyAlignment="1">
      <alignment horizontal="left" vertical="center" wrapText="1"/>
    </xf>
    <xf numFmtId="0" fontId="30" fillId="0" borderId="0" xfId="0" applyFont="1" applyFill="1" applyBorder="1" applyAlignment="1">
      <alignment horizontal="center" vertical="center"/>
    </xf>
    <xf numFmtId="0" fontId="97" fillId="0" borderId="0" xfId="0" applyFont="1" applyFill="1" applyBorder="1" applyAlignment="1">
      <alignment horizontal="left" vertical="center" wrapText="1"/>
    </xf>
    <xf numFmtId="0" fontId="98" fillId="0" borderId="0" xfId="0" applyFont="1" applyFill="1" applyBorder="1" applyAlignment="1">
      <alignment horizontal="center" vertical="center"/>
    </xf>
    <xf numFmtId="0" fontId="74" fillId="0" borderId="0" xfId="0" applyFont="1" applyFill="1" applyBorder="1" applyAlignment="1">
      <alignment horizontal="center" vertical="center"/>
    </xf>
    <xf numFmtId="0" fontId="99" fillId="0" borderId="0" xfId="0" applyFont="1" applyFill="1" applyBorder="1" applyAlignment="1">
      <alignment horizontal="justify" vertical="center"/>
    </xf>
    <xf numFmtId="0" fontId="25" fillId="0" borderId="0" xfId="0" applyFont="1" applyFill="1" applyBorder="1" applyAlignment="1">
      <alignment horizontal="left" vertical="center" wrapText="1"/>
    </xf>
    <xf numFmtId="0" fontId="102" fillId="0" borderId="0" xfId="0" applyFont="1" applyFill="1" applyBorder="1" applyAlignment="1">
      <alignment horizontal="left" vertical="center" wrapText="1"/>
    </xf>
    <xf numFmtId="0" fontId="93" fillId="0" borderId="0" xfId="2" applyFill="1" applyBorder="1">
      <alignment vertical="center"/>
    </xf>
    <xf numFmtId="0" fontId="103" fillId="0" borderId="0" xfId="2" applyFont="1" applyFill="1" applyBorder="1">
      <alignment vertical="center"/>
    </xf>
    <xf numFmtId="0" fontId="32"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104" fillId="0" borderId="0" xfId="0" applyFont="1" applyFill="1" applyBorder="1" applyAlignment="1">
      <alignment vertical="center" wrapText="1"/>
    </xf>
    <xf numFmtId="0" fontId="32" fillId="0" borderId="0" xfId="0" applyFont="1" applyFill="1" applyBorder="1" applyAlignment="1">
      <alignment vertical="center" wrapText="1"/>
    </xf>
    <xf numFmtId="176" fontId="105" fillId="0" borderId="0" xfId="0" applyNumberFormat="1" applyFont="1" applyFill="1" applyBorder="1" applyAlignment="1">
      <alignment horizontal="center" vertical="center" wrapText="1"/>
    </xf>
    <xf numFmtId="176" fontId="90" fillId="0" borderId="0" xfId="0" applyNumberFormat="1" applyFont="1" applyFill="1" applyBorder="1" applyAlignment="1">
      <alignment horizontal="right" vertical="center" wrapText="1"/>
    </xf>
    <xf numFmtId="176" fontId="105" fillId="0" borderId="0" xfId="0" applyNumberFormat="1" applyFont="1" applyFill="1" applyBorder="1" applyAlignment="1">
      <alignment horizontal="right" vertical="center" wrapText="1"/>
    </xf>
    <xf numFmtId="176" fontId="90" fillId="0" borderId="0" xfId="0" applyNumberFormat="1" applyFont="1" applyFill="1" applyBorder="1" applyAlignment="1">
      <alignment horizontal="center" vertical="center" wrapText="1"/>
    </xf>
    <xf numFmtId="176" fontId="105" fillId="0" borderId="0" xfId="0" applyNumberFormat="1" applyFont="1" applyFill="1" applyBorder="1" applyAlignment="1">
      <alignment horizontal="left" vertical="center" wrapText="1"/>
    </xf>
    <xf numFmtId="0" fontId="106" fillId="0" borderId="0" xfId="0" applyFont="1" applyFill="1" applyBorder="1" applyAlignment="1">
      <alignment horizontal="right" vertical="center"/>
    </xf>
    <xf numFmtId="179" fontId="55" fillId="0" borderId="0" xfId="0" applyNumberFormat="1" applyFont="1" applyFill="1" applyBorder="1" applyAlignment="1">
      <alignment horizontal="right" vertical="center"/>
    </xf>
    <xf numFmtId="180" fontId="55" fillId="0" borderId="0" xfId="0" applyNumberFormat="1" applyFont="1" applyFill="1" applyBorder="1" applyAlignment="1">
      <alignment horizontal="right" vertical="center"/>
    </xf>
    <xf numFmtId="176" fontId="55" fillId="0" borderId="0" xfId="0" applyNumberFormat="1" applyFont="1" applyFill="1" applyBorder="1" applyAlignment="1">
      <alignment horizontal="center" vertical="center"/>
    </xf>
    <xf numFmtId="0" fontId="107" fillId="0" borderId="0" xfId="0" applyFont="1" applyFill="1" applyBorder="1">
      <alignment vertical="center"/>
    </xf>
    <xf numFmtId="0" fontId="108" fillId="0" borderId="0" xfId="0" applyFont="1" applyFill="1" applyBorder="1">
      <alignment vertical="center"/>
    </xf>
    <xf numFmtId="176" fontId="110" fillId="0" borderId="0" xfId="0" applyNumberFormat="1" applyFont="1" applyFill="1" applyBorder="1" applyAlignment="1">
      <alignment horizontal="right" vertical="center" wrapText="1"/>
    </xf>
    <xf numFmtId="176" fontId="110" fillId="0" borderId="0" xfId="0" applyNumberFormat="1" applyFont="1" applyFill="1" applyBorder="1" applyAlignment="1">
      <alignment horizontal="center" vertical="center" wrapText="1"/>
    </xf>
    <xf numFmtId="176" fontId="110" fillId="0" borderId="0" xfId="0" applyNumberFormat="1" applyFont="1" applyFill="1" applyBorder="1" applyAlignment="1">
      <alignment vertical="center" wrapText="1"/>
    </xf>
    <xf numFmtId="176" fontId="90" fillId="0" borderId="0" xfId="0" applyNumberFormat="1" applyFont="1" applyFill="1" applyBorder="1" applyAlignment="1">
      <alignment horizontal="left" vertical="center" wrapText="1"/>
    </xf>
    <xf numFmtId="179" fontId="9" fillId="0" borderId="0" xfId="0" applyNumberFormat="1" applyFont="1" applyFill="1" applyBorder="1" applyAlignment="1">
      <alignment horizontal="center" vertical="center"/>
    </xf>
    <xf numFmtId="180"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0" fontId="72" fillId="0" borderId="0" xfId="0" applyFont="1" applyFill="1" applyBorder="1" applyAlignment="1">
      <alignment horizontal="left" vertical="center" wrapText="1"/>
    </xf>
    <xf numFmtId="0" fontId="48" fillId="0" borderId="0" xfId="2" applyFont="1" applyFill="1" applyBorder="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0" fontId="113" fillId="0" borderId="0" xfId="0" applyFont="1" applyFill="1" applyBorder="1">
      <alignment vertical="center"/>
    </xf>
    <xf numFmtId="0" fontId="114" fillId="0" borderId="0" xfId="0" applyFont="1" applyFill="1" applyBorder="1" applyAlignment="1">
      <alignment horizontal="center" vertical="center"/>
    </xf>
    <xf numFmtId="178" fontId="115" fillId="0" borderId="0" xfId="2" applyNumberFormat="1" applyFont="1" applyFill="1" applyBorder="1" applyAlignment="1">
      <alignment horizontal="left"/>
    </xf>
    <xf numFmtId="0" fontId="113" fillId="0" borderId="0" xfId="0" applyFont="1" applyFill="1" applyBorder="1" applyAlignment="1">
      <alignment horizontal="center" vertical="center"/>
    </xf>
    <xf numFmtId="0" fontId="51" fillId="0" borderId="0" xfId="2" applyFont="1" applyFill="1" applyBorder="1" applyAlignment="1">
      <alignment horizontal="center"/>
    </xf>
    <xf numFmtId="0" fontId="51" fillId="0" borderId="0" xfId="2" applyFont="1" applyFill="1" applyBorder="1" applyAlignment="1">
      <alignment horizontal="left" vertical="center"/>
    </xf>
    <xf numFmtId="0" fontId="121" fillId="0" borderId="0" xfId="2" applyFont="1" applyFill="1" applyBorder="1" applyAlignment="1"/>
    <xf numFmtId="0" fontId="47" fillId="0" borderId="0" xfId="2" applyFont="1" applyFill="1" applyBorder="1" applyAlignment="1">
      <alignment horizontal="center"/>
    </xf>
    <xf numFmtId="0" fontId="122" fillId="0" borderId="0" xfId="2" applyFont="1" applyFill="1" applyBorder="1" applyAlignment="1" applyProtection="1">
      <alignment horizontal="center"/>
      <protection locked="0"/>
    </xf>
    <xf numFmtId="0" fontId="51" fillId="0" borderId="0" xfId="2" applyFont="1" applyFill="1" applyBorder="1" applyAlignment="1">
      <alignment horizontal="left"/>
    </xf>
    <xf numFmtId="0" fontId="47" fillId="0" borderId="0" xfId="2" applyFont="1" applyFill="1" applyBorder="1" applyAlignment="1">
      <alignment horizontal="left"/>
    </xf>
    <xf numFmtId="0" fontId="51" fillId="0" borderId="0" xfId="2" applyFont="1" applyFill="1" applyBorder="1" applyAlignment="1">
      <alignment horizontal="left" vertical="top"/>
    </xf>
    <xf numFmtId="0" fontId="51" fillId="0" borderId="0" xfId="2" applyFont="1" applyFill="1" applyBorder="1" applyAlignment="1">
      <alignment horizontal="center" vertical="top"/>
    </xf>
    <xf numFmtId="0" fontId="51" fillId="0" borderId="0" xfId="2" applyFont="1" applyFill="1" applyBorder="1" applyAlignment="1">
      <alignment vertical="top"/>
    </xf>
    <xf numFmtId="0" fontId="114" fillId="0" borderId="0" xfId="2" applyFont="1" applyFill="1" applyBorder="1" applyAlignment="1">
      <alignment horizontal="left"/>
    </xf>
    <xf numFmtId="0" fontId="51" fillId="0" borderId="0" xfId="2" applyFont="1" applyFill="1" applyBorder="1" applyAlignment="1"/>
    <xf numFmtId="0" fontId="122" fillId="0" borderId="0" xfId="2" applyFont="1" applyFill="1" applyBorder="1" applyAlignment="1" applyProtection="1">
      <protection locked="0"/>
    </xf>
    <xf numFmtId="0" fontId="121" fillId="0" borderId="0" xfId="2" applyFont="1" applyFill="1" applyBorder="1" applyAlignment="1">
      <alignment horizontal="center"/>
    </xf>
    <xf numFmtId="0" fontId="68" fillId="0" borderId="0" xfId="2" applyFont="1" applyFill="1" applyBorder="1" applyAlignment="1">
      <alignment horizontal="left"/>
    </xf>
    <xf numFmtId="0" fontId="124" fillId="0" borderId="0" xfId="2" applyFont="1" applyFill="1" applyBorder="1" applyAlignment="1">
      <alignment horizontal="left"/>
    </xf>
    <xf numFmtId="0" fontId="124" fillId="0" borderId="0" xfId="2" applyFont="1" applyFill="1" applyBorder="1">
      <alignment vertical="center"/>
    </xf>
    <xf numFmtId="0" fontId="107" fillId="0" borderId="0" xfId="0" applyFont="1" applyFill="1" applyBorder="1" applyAlignment="1">
      <alignment horizontal="left" vertical="center"/>
    </xf>
    <xf numFmtId="0" fontId="47" fillId="0" borderId="0" xfId="2" applyFont="1" applyFill="1" applyBorder="1">
      <alignment vertical="center"/>
    </xf>
    <xf numFmtId="0" fontId="126" fillId="0" borderId="0" xfId="2" applyFont="1" applyFill="1" applyBorder="1" applyAlignment="1">
      <alignment horizontal="center"/>
    </xf>
    <xf numFmtId="0" fontId="32" fillId="0" borderId="0" xfId="0" applyFont="1" applyFill="1" applyBorder="1">
      <alignment vertical="center"/>
    </xf>
    <xf numFmtId="0" fontId="127" fillId="0" borderId="0" xfId="0" applyFont="1" applyFill="1" applyBorder="1">
      <alignment vertical="center"/>
    </xf>
    <xf numFmtId="0" fontId="2" fillId="0" borderId="0" xfId="0" applyFont="1" applyFill="1" applyBorder="1">
      <alignment vertical="center"/>
    </xf>
    <xf numFmtId="0" fontId="128" fillId="0" borderId="0" xfId="0" applyFont="1" applyFill="1" applyBorder="1" applyAlignment="1">
      <alignment vertical="center" wrapText="1"/>
    </xf>
    <xf numFmtId="0" fontId="129" fillId="0" borderId="0" xfId="0" applyFont="1" applyFill="1" applyBorder="1" applyAlignment="1">
      <alignment horizontal="left" vertical="center" wrapText="1"/>
    </xf>
    <xf numFmtId="0" fontId="130" fillId="0" borderId="0" xfId="0" applyFont="1" applyFill="1" applyBorder="1" applyAlignment="1">
      <alignment horizontal="left" vertical="center" wrapText="1"/>
    </xf>
    <xf numFmtId="0" fontId="39" fillId="0" borderId="0" xfId="0" applyFont="1" applyFill="1" applyBorder="1">
      <alignment vertical="center"/>
    </xf>
    <xf numFmtId="0" fontId="26" fillId="0" borderId="0" xfId="0" applyFont="1" applyFill="1" applyBorder="1" applyAlignment="1">
      <alignment vertical="center" wrapText="1"/>
    </xf>
    <xf numFmtId="0" fontId="131" fillId="0" borderId="0" xfId="1" applyFont="1" applyFill="1" applyBorder="1">
      <alignment vertical="center"/>
    </xf>
    <xf numFmtId="0" fontId="59" fillId="0" borderId="0" xfId="1" applyFont="1" applyFill="1" applyBorder="1">
      <alignment vertical="center"/>
    </xf>
    <xf numFmtId="0" fontId="72" fillId="0" borderId="0" xfId="1" applyFont="1" applyFill="1" applyBorder="1" applyAlignment="1">
      <alignment vertical="center" wrapText="1"/>
    </xf>
    <xf numFmtId="0" fontId="71" fillId="0" borderId="0" xfId="1" applyFont="1" applyFill="1" applyBorder="1" applyAlignment="1">
      <alignment vertical="center" wrapText="1"/>
    </xf>
    <xf numFmtId="0" fontId="133" fillId="0" borderId="0" xfId="1" applyFont="1" applyFill="1" applyBorder="1" applyAlignment="1">
      <alignment horizontal="left" vertical="center" wrapText="1"/>
    </xf>
    <xf numFmtId="0" fontId="110" fillId="0" borderId="0" xfId="0" applyFont="1" applyFill="1" applyBorder="1" applyAlignment="1">
      <alignment horizontal="left" vertical="center"/>
    </xf>
    <xf numFmtId="0" fontId="134" fillId="0" borderId="0" xfId="1" applyFont="1" applyFill="1" applyBorder="1" applyAlignment="1">
      <alignment horizontal="left" vertical="center" wrapText="1"/>
    </xf>
    <xf numFmtId="0" fontId="9" fillId="0" borderId="0" xfId="1" applyFont="1" applyFill="1" applyBorder="1" applyAlignment="1">
      <alignment vertical="center" wrapText="1"/>
    </xf>
    <xf numFmtId="0" fontId="135" fillId="0" borderId="0" xfId="0" applyFont="1" applyFill="1" applyBorder="1" applyAlignment="1">
      <alignment vertical="center" wrapText="1"/>
    </xf>
    <xf numFmtId="0" fontId="129" fillId="0" borderId="0" xfId="0" applyFont="1" applyFill="1" applyBorder="1" applyAlignment="1">
      <alignment vertical="center" wrapText="1"/>
    </xf>
    <xf numFmtId="0" fontId="137" fillId="0" borderId="0" xfId="0" applyFont="1" applyFill="1" applyBorder="1" applyAlignment="1">
      <alignment horizontal="center" vertical="center"/>
    </xf>
    <xf numFmtId="0" fontId="129" fillId="0" borderId="0" xfId="0" applyFont="1" applyFill="1" applyBorder="1" applyAlignment="1">
      <alignment horizontal="left" wrapText="1"/>
    </xf>
    <xf numFmtId="0" fontId="91" fillId="0" borderId="0" xfId="0" applyFont="1" applyFill="1" applyBorder="1" applyAlignment="1">
      <alignment horizontal="left" vertical="center"/>
    </xf>
    <xf numFmtId="0" fontId="139" fillId="0" borderId="0" xfId="0" applyFont="1" applyFill="1" applyBorder="1" applyAlignment="1">
      <alignment horizontal="center" vertical="center"/>
    </xf>
    <xf numFmtId="0" fontId="9" fillId="0" borderId="0" xfId="0" applyFont="1" applyFill="1" applyBorder="1" applyAlignment="1">
      <alignment horizontal="center"/>
    </xf>
    <xf numFmtId="0" fontId="91" fillId="0" borderId="0" xfId="0" applyFont="1" applyFill="1" applyBorder="1" applyAlignment="1">
      <alignment horizontal="center" vertical="center"/>
    </xf>
    <xf numFmtId="0" fontId="66" fillId="0" borderId="0" xfId="0" applyFont="1" applyFill="1" applyBorder="1">
      <alignment vertical="center"/>
    </xf>
    <xf numFmtId="0" fontId="0" fillId="2" borderId="0" xfId="0" applyFill="1" applyBorder="1">
      <alignment vertical="center"/>
    </xf>
    <xf numFmtId="42" fontId="24" fillId="2" borderId="0" xfId="0" applyNumberFormat="1" applyFont="1" applyFill="1" applyBorder="1">
      <alignment vertical="center"/>
    </xf>
    <xf numFmtId="49" fontId="9" fillId="0" borderId="0" xfId="0" applyNumberFormat="1" applyFont="1" applyAlignment="1">
      <alignment horizontal="right" vertical="center" wrapText="1"/>
    </xf>
    <xf numFmtId="0" fontId="197" fillId="4" borderId="0" xfId="0" applyFont="1" applyFill="1">
      <alignment vertical="center"/>
    </xf>
    <xf numFmtId="49" fontId="71" fillId="0" borderId="0" xfId="0" applyNumberFormat="1" applyFont="1" applyAlignment="1">
      <alignment horizontal="left" wrapText="1"/>
    </xf>
    <xf numFmtId="0" fontId="198" fillId="0" borderId="0" xfId="0" applyFont="1" applyAlignment="1">
      <alignment horizontal="right" vertical="center"/>
    </xf>
    <xf numFmtId="0" fontId="197" fillId="0" borderId="0" xfId="0" applyFont="1">
      <alignment vertical="center"/>
    </xf>
    <xf numFmtId="0" fontId="199" fillId="0" borderId="0" xfId="0" applyFont="1" applyAlignment="1">
      <alignment horizontal="left" vertical="center"/>
    </xf>
    <xf numFmtId="49" fontId="200" fillId="10" borderId="92" xfId="0" applyNumberFormat="1" applyFont="1" applyFill="1" applyBorder="1" applyAlignment="1">
      <alignment horizontal="center" vertical="center" wrapText="1"/>
    </xf>
    <xf numFmtId="49" fontId="200" fillId="14" borderId="58" xfId="0" applyNumberFormat="1" applyFont="1" applyFill="1" applyBorder="1" applyAlignment="1">
      <alignment horizontal="center" vertical="center" wrapText="1"/>
    </xf>
    <xf numFmtId="49" fontId="0" fillId="14" borderId="59" xfId="0" applyNumberFormat="1" applyFill="1" applyBorder="1" applyAlignment="1">
      <alignment horizontal="left" vertical="center" wrapText="1"/>
    </xf>
    <xf numFmtId="49" fontId="0" fillId="14" borderId="60" xfId="0" applyNumberFormat="1" applyFill="1" applyBorder="1" applyAlignment="1">
      <alignment horizontal="left" vertical="center" wrapText="1"/>
    </xf>
    <xf numFmtId="189" fontId="201" fillId="4" borderId="92" xfId="0" applyNumberFormat="1" applyFont="1" applyFill="1" applyBorder="1" applyAlignment="1">
      <alignment horizontal="right" vertical="center" shrinkToFit="1"/>
    </xf>
    <xf numFmtId="189" fontId="201" fillId="4" borderId="60" xfId="0" applyNumberFormat="1" applyFont="1" applyFill="1" applyBorder="1" applyAlignment="1">
      <alignment horizontal="right" vertical="center" shrinkToFit="1"/>
    </xf>
    <xf numFmtId="0" fontId="202" fillId="0" borderId="139" xfId="0" applyFont="1" applyBorder="1" applyAlignment="1">
      <alignment horizontal="center" vertical="center" shrinkToFit="1"/>
    </xf>
    <xf numFmtId="0" fontId="202" fillId="0" borderId="140" xfId="0" applyFont="1" applyBorder="1" applyAlignment="1">
      <alignment horizontal="center" vertical="center" shrinkToFit="1"/>
    </xf>
    <xf numFmtId="0" fontId="202" fillId="0" borderId="141" xfId="0" applyFont="1" applyBorder="1" applyAlignment="1">
      <alignment horizontal="center" vertical="center" shrinkToFit="1"/>
    </xf>
    <xf numFmtId="0" fontId="202" fillId="0" borderId="142" xfId="0" applyFont="1" applyBorder="1" applyAlignment="1">
      <alignment horizontal="center" vertical="center" shrinkToFit="1"/>
    </xf>
    <xf numFmtId="0" fontId="202" fillId="0" borderId="143" xfId="0" applyFont="1" applyBorder="1" applyAlignment="1">
      <alignment horizontal="center" shrinkToFit="1"/>
    </xf>
    <xf numFmtId="0" fontId="202" fillId="0" borderId="144" xfId="0" applyFont="1" applyBorder="1" applyAlignment="1">
      <alignment horizontal="center" shrinkToFit="1"/>
    </xf>
    <xf numFmtId="0" fontId="202" fillId="0" borderId="145" xfId="0" applyFont="1" applyBorder="1" applyAlignment="1">
      <alignment horizontal="center" vertical="center" shrinkToFit="1"/>
    </xf>
    <xf numFmtId="0" fontId="203" fillId="0" borderId="138" xfId="0" applyFont="1" applyBorder="1" applyAlignment="1">
      <alignment horizontal="center" vertical="center"/>
    </xf>
    <xf numFmtId="0" fontId="204" fillId="4" borderId="146" xfId="0" applyFont="1" applyFill="1" applyBorder="1">
      <alignment vertical="center"/>
    </xf>
    <xf numFmtId="0" fontId="204" fillId="4" borderId="147" xfId="0" applyFont="1" applyFill="1" applyBorder="1">
      <alignment vertical="center"/>
    </xf>
    <xf numFmtId="0" fontId="204" fillId="4" borderId="148" xfId="0" applyFont="1" applyFill="1" applyBorder="1">
      <alignment vertical="center"/>
    </xf>
    <xf numFmtId="3" fontId="205" fillId="4" borderId="149" xfId="0" applyNumberFormat="1" applyFont="1" applyFill="1" applyBorder="1">
      <alignment vertical="center"/>
    </xf>
    <xf numFmtId="190" fontId="206" fillId="4" borderId="150" xfId="0" applyNumberFormat="1" applyFont="1" applyFill="1" applyBorder="1" applyAlignment="1">
      <alignment horizontal="center" vertical="center"/>
    </xf>
    <xf numFmtId="3" fontId="204" fillId="4" borderId="147" xfId="0" applyNumberFormat="1" applyFont="1" applyFill="1" applyBorder="1">
      <alignment vertical="center"/>
    </xf>
    <xf numFmtId="190" fontId="206" fillId="4" borderId="151" xfId="0" applyNumberFormat="1" applyFont="1" applyFill="1" applyBorder="1" applyAlignment="1">
      <alignment horizontal="center" vertical="center"/>
    </xf>
    <xf numFmtId="0" fontId="204" fillId="4" borderId="152" xfId="0" applyFont="1" applyFill="1" applyBorder="1">
      <alignment vertical="center"/>
    </xf>
    <xf numFmtId="0" fontId="207" fillId="0" borderId="153" xfId="0" applyFont="1" applyBorder="1" applyAlignment="1">
      <alignment horizontal="center" vertical="center"/>
    </xf>
    <xf numFmtId="0" fontId="204" fillId="4" borderId="154" xfId="0" applyFont="1" applyFill="1" applyBorder="1">
      <alignment vertical="center"/>
    </xf>
    <xf numFmtId="0" fontId="204" fillId="4" borderId="155" xfId="0" applyFont="1" applyFill="1" applyBorder="1">
      <alignment vertical="center"/>
    </xf>
    <xf numFmtId="0" fontId="204" fillId="4" borderId="156" xfId="0" applyFont="1" applyFill="1" applyBorder="1">
      <alignment vertical="center"/>
    </xf>
    <xf numFmtId="3" fontId="205" fillId="4" borderId="157" xfId="0" applyNumberFormat="1" applyFont="1" applyFill="1" applyBorder="1">
      <alignment vertical="center"/>
    </xf>
    <xf numFmtId="190" fontId="206" fillId="4" borderId="143" xfId="0" applyNumberFormat="1" applyFont="1" applyFill="1" applyBorder="1" applyAlignment="1">
      <alignment horizontal="center" vertical="center"/>
    </xf>
    <xf numFmtId="3" fontId="204" fillId="4" borderId="158" xfId="0" applyNumberFormat="1" applyFont="1" applyFill="1" applyBorder="1">
      <alignment vertical="center"/>
    </xf>
    <xf numFmtId="190" fontId="206" fillId="4" borderId="159" xfId="0" applyNumberFormat="1" applyFont="1" applyFill="1" applyBorder="1" applyAlignment="1">
      <alignment horizontal="center" vertical="center"/>
    </xf>
    <xf numFmtId="0" fontId="204" fillId="4" borderId="160" xfId="0" applyFont="1" applyFill="1" applyBorder="1">
      <alignment vertical="center"/>
    </xf>
    <xf numFmtId="0" fontId="58" fillId="0" borderId="161" xfId="1" applyBorder="1">
      <alignment vertical="center"/>
    </xf>
    <xf numFmtId="0" fontId="58" fillId="0" borderId="162" xfId="1" applyBorder="1">
      <alignment vertical="center"/>
    </xf>
    <xf numFmtId="0" fontId="202" fillId="24" borderId="139" xfId="0" applyFont="1" applyFill="1" applyBorder="1" applyAlignment="1">
      <alignment horizontal="center" vertical="center" shrinkToFit="1"/>
    </xf>
    <xf numFmtId="0" fontId="202" fillId="24" borderId="165" xfId="0" applyFont="1" applyFill="1" applyBorder="1" applyAlignment="1">
      <alignment horizontal="center" vertical="center" shrinkToFit="1"/>
    </xf>
    <xf numFmtId="0" fontId="202" fillId="0" borderId="165" xfId="0" applyFont="1" applyBorder="1" applyAlignment="1">
      <alignment horizontal="center" vertical="center" shrinkToFit="1"/>
    </xf>
    <xf numFmtId="0" fontId="202" fillId="24" borderId="145" xfId="0" applyFont="1" applyFill="1" applyBorder="1" applyAlignment="1">
      <alignment horizontal="center" vertical="center" shrinkToFit="1"/>
    </xf>
    <xf numFmtId="189" fontId="201" fillId="4" borderId="58" xfId="0" applyNumberFormat="1" applyFont="1" applyFill="1" applyBorder="1" applyAlignment="1">
      <alignment horizontal="right" vertical="center" shrinkToFit="1"/>
    </xf>
    <xf numFmtId="0" fontId="209" fillId="0" borderId="166" xfId="0" applyFont="1" applyBorder="1" applyAlignment="1">
      <alignment horizontal="center" vertical="center"/>
    </xf>
    <xf numFmtId="0" fontId="204" fillId="4" borderId="167" xfId="0" applyFont="1" applyFill="1" applyBorder="1">
      <alignment vertical="center"/>
    </xf>
    <xf numFmtId="0" fontId="204" fillId="4" borderId="168" xfId="0" applyFont="1" applyFill="1" applyBorder="1" applyAlignment="1">
      <alignment horizontal="right" vertical="center"/>
    </xf>
    <xf numFmtId="0" fontId="205" fillId="25" borderId="167" xfId="2" applyFont="1" applyFill="1" applyBorder="1" applyAlignment="1">
      <alignment vertical="center" wrapText="1"/>
    </xf>
    <xf numFmtId="0" fontId="205" fillId="25" borderId="169" xfId="2" applyFont="1" applyFill="1" applyBorder="1">
      <alignment vertical="center"/>
    </xf>
    <xf numFmtId="0" fontId="205" fillId="25" borderId="167" xfId="2" applyFont="1" applyFill="1" applyBorder="1" applyAlignment="1">
      <alignment horizontal="right" vertical="center" wrapText="1"/>
    </xf>
    <xf numFmtId="0" fontId="205" fillId="4" borderId="169" xfId="2" applyFont="1" applyFill="1" applyBorder="1" applyAlignment="1">
      <alignment vertical="center" wrapText="1"/>
    </xf>
    <xf numFmtId="0" fontId="205" fillId="4" borderId="169" xfId="2" applyFont="1" applyFill="1" applyBorder="1">
      <alignment vertical="center"/>
    </xf>
    <xf numFmtId="0" fontId="205" fillId="4" borderId="169" xfId="2" applyFont="1" applyFill="1" applyBorder="1" applyAlignment="1">
      <alignment horizontal="right" vertical="center" wrapText="1"/>
    </xf>
    <xf numFmtId="0" fontId="205" fillId="25" borderId="169" xfId="2" applyFont="1" applyFill="1" applyBorder="1" applyAlignment="1">
      <alignment vertical="center" wrapText="1"/>
    </xf>
    <xf numFmtId="3" fontId="205" fillId="25" borderId="170" xfId="2" applyNumberFormat="1" applyFont="1" applyFill="1" applyBorder="1" applyAlignment="1">
      <alignment vertical="center" wrapText="1"/>
    </xf>
    <xf numFmtId="0" fontId="54" fillId="0" borderId="171" xfId="0" applyFont="1" applyBorder="1">
      <alignment vertical="center"/>
    </xf>
    <xf numFmtId="0" fontId="210" fillId="0" borderId="171" xfId="0" applyFont="1" applyBorder="1" applyAlignment="1">
      <alignment horizontal="center" vertical="top" shrinkToFit="1"/>
    </xf>
    <xf numFmtId="0" fontId="211" fillId="4" borderId="92" xfId="0" applyFont="1" applyFill="1" applyBorder="1" applyAlignment="1">
      <alignment horizontal="center" vertical="center"/>
    </xf>
    <xf numFmtId="0" fontId="211" fillId="0" borderId="0" xfId="0" applyFont="1" applyAlignment="1">
      <alignment horizontal="center" vertical="center"/>
    </xf>
    <xf numFmtId="0" fontId="48" fillId="0" borderId="0" xfId="2" applyFont="1">
      <alignment vertical="center"/>
    </xf>
    <xf numFmtId="0" fontId="212" fillId="0" borderId="0" xfId="2" applyFont="1" applyAlignment="1">
      <alignment horizontal="left" vertical="top" wrapText="1"/>
    </xf>
    <xf numFmtId="0" fontId="213" fillId="0" borderId="0" xfId="0" applyFont="1">
      <alignment vertical="center"/>
    </xf>
    <xf numFmtId="0" fontId="58" fillId="0" borderId="0" xfId="0" applyFont="1" applyAlignment="1">
      <alignment horizontal="center" vertical="center"/>
    </xf>
    <xf numFmtId="0" fontId="214" fillId="0" borderId="0" xfId="0" applyFont="1" applyAlignment="1">
      <alignment horizontal="center" vertical="center"/>
    </xf>
    <xf numFmtId="0" fontId="0" fillId="0" borderId="0" xfId="0" applyAlignment="1">
      <alignment horizontal="center" vertical="center"/>
    </xf>
    <xf numFmtId="0" fontId="23" fillId="0" borderId="0" xfId="0" applyFont="1" applyAlignment="1">
      <alignment horizontal="right" vertical="center"/>
    </xf>
    <xf numFmtId="0" fontId="67" fillId="0" borderId="0" xfId="0" applyFont="1" applyAlignment="1">
      <alignment horizontal="center" vertical="center"/>
    </xf>
    <xf numFmtId="0" fontId="67" fillId="0" borderId="74" xfId="0" applyFont="1" applyBorder="1" applyAlignment="1">
      <alignment horizontal="center" vertical="center"/>
    </xf>
    <xf numFmtId="0" fontId="67" fillId="0" borderId="61" xfId="0" applyFont="1" applyBorder="1" applyAlignment="1">
      <alignment horizontal="left" vertical="center"/>
    </xf>
    <xf numFmtId="0" fontId="67" fillId="0" borderId="0" xfId="0" applyFont="1" applyAlignment="1">
      <alignment horizontal="left" vertical="center"/>
    </xf>
    <xf numFmtId="0" fontId="0" fillId="0" borderId="0" xfId="0" applyAlignment="1">
      <alignment horizontal="center" vertical="center"/>
    </xf>
    <xf numFmtId="0" fontId="58" fillId="0" borderId="0" xfId="0" applyFont="1" applyAlignment="1">
      <alignment horizontal="center" vertical="center"/>
    </xf>
    <xf numFmtId="0" fontId="208" fillId="0" borderId="133" xfId="0" applyFont="1" applyBorder="1" applyAlignment="1">
      <alignment horizontal="center" vertical="center"/>
    </xf>
    <xf numFmtId="0" fontId="208" fillId="0" borderId="138" xfId="0" applyFont="1" applyBorder="1" applyAlignment="1">
      <alignment horizontal="center" vertical="center"/>
    </xf>
    <xf numFmtId="0" fontId="81" fillId="0" borderId="136" xfId="0" applyFont="1" applyBorder="1" applyAlignment="1">
      <alignment horizontal="center" vertical="center"/>
    </xf>
    <xf numFmtId="0" fontId="81" fillId="0" borderId="135" xfId="0" applyFont="1" applyBorder="1" applyAlignment="1">
      <alignment horizontal="center" vertical="center"/>
    </xf>
    <xf numFmtId="0" fontId="81" fillId="0" borderId="134" xfId="0" applyFont="1" applyBorder="1" applyAlignment="1">
      <alignment horizontal="center" vertical="center"/>
    </xf>
    <xf numFmtId="0" fontId="81" fillId="0" borderId="163" xfId="0" applyFont="1" applyBorder="1" applyAlignment="1">
      <alignment horizontal="center" vertical="center"/>
    </xf>
    <xf numFmtId="0" fontId="81" fillId="0" borderId="164" xfId="0" applyFont="1" applyBorder="1" applyAlignment="1">
      <alignment horizontal="center" vertical="center"/>
    </xf>
    <xf numFmtId="0" fontId="81" fillId="0" borderId="137" xfId="0" applyFont="1" applyBorder="1" applyAlignment="1">
      <alignment horizontal="center" vertical="center"/>
    </xf>
    <xf numFmtId="49" fontId="76" fillId="0" borderId="0" xfId="0" applyNumberFormat="1" applyFont="1" applyAlignment="1">
      <alignment horizontal="left" wrapText="1"/>
    </xf>
    <xf numFmtId="49" fontId="71" fillId="0" borderId="0" xfId="0" applyNumberFormat="1" applyFont="1" applyAlignment="1">
      <alignment horizontal="left" wrapText="1"/>
    </xf>
    <xf numFmtId="49" fontId="71" fillId="0" borderId="0" xfId="0" applyNumberFormat="1" applyFont="1" applyAlignment="1">
      <alignment horizontal="left" vertical="center" wrapText="1"/>
    </xf>
    <xf numFmtId="49" fontId="76" fillId="0" borderId="0" xfId="0" applyNumberFormat="1" applyFont="1" applyAlignment="1">
      <alignment horizontal="left" vertical="center" wrapText="1"/>
    </xf>
    <xf numFmtId="0" fontId="68" fillId="0" borderId="0" xfId="0" applyFont="1" applyAlignment="1">
      <alignment horizontal="left" vertical="center"/>
    </xf>
    <xf numFmtId="0" fontId="9" fillId="0" borderId="133" xfId="0" applyFont="1" applyBorder="1" applyAlignment="1">
      <alignment horizontal="center" vertical="center"/>
    </xf>
    <xf numFmtId="0" fontId="9" fillId="0" borderId="138" xfId="0" applyFont="1" applyBorder="1" applyAlignment="1">
      <alignment horizontal="center" vertical="center"/>
    </xf>
    <xf numFmtId="0" fontId="5" fillId="2" borderId="0" xfId="0" applyFont="1" applyFill="1" applyAlignment="1">
      <alignment horizontal="left" vertical="center" wrapText="1"/>
    </xf>
    <xf numFmtId="0" fontId="8" fillId="3" borderId="0" xfId="0" applyFont="1" applyFill="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4" fillId="5" borderId="0" xfId="0" applyFont="1" applyFill="1" applyAlignment="1">
      <alignment horizontal="left" vertical="center" wrapText="1"/>
    </xf>
    <xf numFmtId="0" fontId="4" fillId="6" borderId="6" xfId="0" applyFont="1" applyFill="1" applyBorder="1" applyAlignment="1">
      <alignment horizontal="center" vertical="center" wrapText="1" shrinkToFit="1"/>
    </xf>
    <xf numFmtId="0" fontId="4" fillId="6" borderId="7" xfId="0" applyFont="1" applyFill="1" applyBorder="1" applyAlignment="1">
      <alignment horizontal="center" vertical="center" wrapText="1" shrinkToFit="1"/>
    </xf>
    <xf numFmtId="0" fontId="4" fillId="6" borderId="11" xfId="0" applyFont="1" applyFill="1" applyBorder="1" applyAlignment="1">
      <alignment horizontal="center" vertical="center" wrapText="1" shrinkToFit="1"/>
    </xf>
    <xf numFmtId="0" fontId="4" fillId="6" borderId="12" xfId="0" applyFont="1" applyFill="1" applyBorder="1" applyAlignment="1">
      <alignment horizontal="center" vertical="center" wrapText="1" shrinkToFit="1"/>
    </xf>
    <xf numFmtId="0" fontId="20" fillId="7" borderId="8"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1" fillId="6" borderId="129" xfId="0" applyFont="1" applyFill="1" applyBorder="1" applyAlignment="1">
      <alignment horizontal="center" vertical="center"/>
    </xf>
    <xf numFmtId="0" fontId="21" fillId="6" borderId="130" xfId="0" applyFont="1" applyFill="1" applyBorder="1" applyAlignment="1">
      <alignment horizontal="center" vertical="center"/>
    </xf>
    <xf numFmtId="0" fontId="40" fillId="0" borderId="0" xfId="0" applyFont="1" applyAlignment="1">
      <alignment horizontal="left" wrapText="1"/>
    </xf>
    <xf numFmtId="0" fontId="27" fillId="9" borderId="20" xfId="0" applyFont="1" applyFill="1" applyBorder="1" applyAlignment="1">
      <alignment horizontal="center" vertical="center"/>
    </xf>
    <xf numFmtId="0" fontId="36" fillId="11" borderId="21" xfId="0" applyFont="1" applyFill="1" applyBorder="1" applyAlignment="1">
      <alignment horizontal="center" vertical="center" wrapText="1"/>
    </xf>
    <xf numFmtId="0" fontId="36" fillId="11" borderId="22" xfId="0" applyFont="1" applyFill="1" applyBorder="1" applyAlignment="1">
      <alignment horizontal="center" vertical="center" wrapText="1"/>
    </xf>
    <xf numFmtId="0" fontId="36" fillId="11" borderId="23" xfId="0" applyFont="1" applyFill="1" applyBorder="1" applyAlignment="1">
      <alignment horizontal="center" vertical="center" wrapText="1"/>
    </xf>
    <xf numFmtId="0" fontId="36" fillId="11" borderId="27" xfId="0" applyFont="1" applyFill="1" applyBorder="1" applyAlignment="1">
      <alignment horizontal="center" vertical="center" wrapText="1"/>
    </xf>
    <xf numFmtId="0" fontId="36" fillId="11" borderId="28" xfId="0" applyFont="1" applyFill="1" applyBorder="1" applyAlignment="1">
      <alignment horizontal="center" vertical="center" wrapText="1"/>
    </xf>
    <xf numFmtId="0" fontId="36" fillId="11" borderId="29" xfId="0" applyFont="1" applyFill="1" applyBorder="1" applyAlignment="1">
      <alignment horizontal="center" vertical="center" wrapText="1"/>
    </xf>
    <xf numFmtId="0" fontId="9" fillId="0" borderId="24"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38" fillId="0" borderId="24" xfId="0" applyFont="1" applyBorder="1" applyAlignment="1" applyProtection="1">
      <alignment horizontal="left" vertical="center" shrinkToFit="1"/>
      <protection locked="0"/>
    </xf>
    <xf numFmtId="0" fontId="38" fillId="0" borderId="25" xfId="0" applyFont="1" applyBorder="1" applyAlignment="1" applyProtection="1">
      <alignment horizontal="left" vertical="center" shrinkToFit="1"/>
      <protection locked="0"/>
    </xf>
    <xf numFmtId="0" fontId="38" fillId="0" borderId="26" xfId="0" applyFont="1" applyBorder="1" applyAlignment="1" applyProtection="1">
      <alignment horizontal="left" vertical="center" shrinkToFit="1"/>
      <protection locked="0"/>
    </xf>
    <xf numFmtId="0" fontId="38" fillId="10" borderId="30" xfId="0" applyFont="1" applyFill="1" applyBorder="1" applyAlignment="1" applyProtection="1">
      <alignment horizontal="left" vertical="center" shrinkToFit="1"/>
      <protection locked="0"/>
    </xf>
    <xf numFmtId="0" fontId="38" fillId="10" borderId="28" xfId="0" applyFont="1" applyFill="1" applyBorder="1" applyAlignment="1" applyProtection="1">
      <alignment horizontal="left" vertical="center" shrinkToFit="1"/>
      <protection locked="0"/>
    </xf>
    <xf numFmtId="0" fontId="38" fillId="10" borderId="31" xfId="0" applyFont="1" applyFill="1" applyBorder="1" applyAlignment="1" applyProtection="1">
      <alignment horizontal="left" vertical="center" shrinkToFit="1"/>
      <protection locked="0"/>
    </xf>
    <xf numFmtId="0" fontId="38" fillId="10" borderId="32" xfId="0" applyFont="1" applyFill="1" applyBorder="1" applyAlignment="1" applyProtection="1">
      <alignment horizontal="left" vertical="center" shrinkToFit="1"/>
      <protection locked="0"/>
    </xf>
    <xf numFmtId="0" fontId="38" fillId="10" borderId="33" xfId="0" applyFont="1" applyFill="1" applyBorder="1" applyAlignment="1" applyProtection="1">
      <alignment horizontal="left" vertical="center" shrinkToFit="1"/>
      <protection locked="0"/>
    </xf>
    <xf numFmtId="0" fontId="38" fillId="10" borderId="34" xfId="0" applyFont="1" applyFill="1" applyBorder="1" applyAlignment="1" applyProtection="1">
      <alignment horizontal="left" vertical="center" shrinkToFit="1"/>
      <protection locked="0"/>
    </xf>
    <xf numFmtId="0" fontId="22" fillId="8" borderId="131" xfId="0" applyFont="1" applyFill="1" applyBorder="1" applyAlignment="1">
      <alignment horizontal="center" vertical="center" wrapText="1"/>
    </xf>
    <xf numFmtId="0" fontId="22" fillId="8" borderId="132" xfId="0" applyFont="1" applyFill="1" applyBorder="1" applyAlignment="1">
      <alignment horizontal="center" vertical="center" wrapText="1"/>
    </xf>
    <xf numFmtId="0" fontId="25" fillId="0" borderId="0" xfId="0" applyFont="1" applyAlignment="1">
      <alignment horizontal="left" vertical="center" wrapText="1"/>
    </xf>
    <xf numFmtId="49" fontId="28" fillId="4" borderId="15" xfId="0" applyNumberFormat="1" applyFont="1" applyFill="1" applyBorder="1" applyAlignment="1">
      <alignment horizontal="left" vertical="center" wrapText="1"/>
    </xf>
    <xf numFmtId="49" fontId="28" fillId="4" borderId="16" xfId="0" applyNumberFormat="1" applyFont="1" applyFill="1" applyBorder="1" applyAlignment="1">
      <alignment horizontal="left" vertical="center" wrapText="1"/>
    </xf>
    <xf numFmtId="49" fontId="28" fillId="4" borderId="17" xfId="0" applyNumberFormat="1" applyFont="1" applyFill="1" applyBorder="1" applyAlignment="1">
      <alignment horizontal="left" vertical="center" wrapText="1"/>
    </xf>
    <xf numFmtId="0" fontId="30" fillId="10" borderId="16" xfId="0" applyFont="1" applyFill="1" applyBorder="1" applyAlignment="1" applyProtection="1">
      <alignment horizontal="center" vertical="center"/>
      <protection locked="0"/>
    </xf>
    <xf numFmtId="0" fontId="30" fillId="10" borderId="18" xfId="0" applyFont="1" applyFill="1" applyBorder="1" applyAlignment="1" applyProtection="1">
      <alignment horizontal="center" vertical="center"/>
      <protection locked="0"/>
    </xf>
    <xf numFmtId="0" fontId="36" fillId="11" borderId="15" xfId="0" applyFont="1" applyFill="1" applyBorder="1" applyAlignment="1">
      <alignment horizontal="center" vertical="center" wrapText="1"/>
    </xf>
    <xf numFmtId="0" fontId="36" fillId="11" borderId="16" xfId="0" applyFont="1" applyFill="1" applyBorder="1" applyAlignment="1">
      <alignment horizontal="center" vertical="center" wrapText="1"/>
    </xf>
    <xf numFmtId="0" fontId="36" fillId="11" borderId="17" xfId="0" applyFont="1" applyFill="1" applyBorder="1" applyAlignment="1">
      <alignment horizontal="center" vertical="center" wrapText="1"/>
    </xf>
    <xf numFmtId="0" fontId="38" fillId="10" borderId="19" xfId="0" applyFont="1" applyFill="1" applyBorder="1" applyAlignment="1" applyProtection="1">
      <alignment horizontal="left" vertical="center" shrinkToFit="1"/>
      <protection locked="0"/>
    </xf>
    <xf numFmtId="0" fontId="38" fillId="10" borderId="16" xfId="0" applyFont="1" applyFill="1" applyBorder="1" applyAlignment="1" applyProtection="1">
      <alignment horizontal="left" vertical="center" shrinkToFit="1"/>
      <protection locked="0"/>
    </xf>
    <xf numFmtId="0" fontId="38" fillId="10" borderId="18" xfId="0" applyFont="1" applyFill="1" applyBorder="1" applyAlignment="1" applyProtection="1">
      <alignment horizontal="left" vertical="center" shrinkToFit="1"/>
      <protection locked="0"/>
    </xf>
    <xf numFmtId="0" fontId="40" fillId="0" borderId="16" xfId="0" applyFont="1" applyBorder="1" applyAlignment="1">
      <alignment horizontal="left" wrapText="1"/>
    </xf>
    <xf numFmtId="0" fontId="46" fillId="11" borderId="16" xfId="0" applyFont="1" applyFill="1" applyBorder="1" applyAlignment="1">
      <alignment horizontal="center" vertical="center" wrapText="1"/>
    </xf>
    <xf numFmtId="0" fontId="46" fillId="11" borderId="17" xfId="0" applyFont="1" applyFill="1" applyBorder="1" applyAlignment="1">
      <alignment horizontal="center" vertical="center" wrapText="1"/>
    </xf>
    <xf numFmtId="49" fontId="47" fillId="10" borderId="16" xfId="0" applyNumberFormat="1" applyFont="1" applyFill="1" applyBorder="1" applyAlignment="1" applyProtection="1">
      <alignment horizontal="center" vertical="center"/>
      <protection locked="0"/>
    </xf>
    <xf numFmtId="0" fontId="38" fillId="10" borderId="16" xfId="0" applyFont="1" applyFill="1" applyBorder="1" applyAlignment="1" applyProtection="1">
      <alignment horizontal="center" vertical="center" wrapText="1"/>
      <protection locked="0"/>
    </xf>
    <xf numFmtId="49" fontId="38" fillId="10" borderId="36" xfId="0" applyNumberFormat="1" applyFont="1" applyFill="1" applyBorder="1" applyAlignment="1" applyProtection="1">
      <alignment horizontal="center" vertical="center"/>
      <protection locked="0"/>
    </xf>
    <xf numFmtId="49" fontId="38" fillId="10" borderId="16" xfId="0" applyNumberFormat="1" applyFont="1" applyFill="1" applyBorder="1" applyAlignment="1" applyProtection="1">
      <alignment horizontal="center" vertical="center"/>
      <protection locked="0"/>
    </xf>
    <xf numFmtId="49" fontId="38" fillId="10" borderId="17" xfId="0" applyNumberFormat="1" applyFont="1" applyFill="1" applyBorder="1" applyAlignment="1" applyProtection="1">
      <alignment horizontal="center" vertical="center"/>
      <protection locked="0"/>
    </xf>
    <xf numFmtId="0" fontId="46" fillId="13" borderId="28" xfId="0" applyFont="1" applyFill="1" applyBorder="1" applyAlignment="1">
      <alignment horizontal="center" vertical="center" wrapText="1"/>
    </xf>
    <xf numFmtId="0" fontId="46" fillId="13" borderId="37" xfId="0" applyFont="1" applyFill="1" applyBorder="1" applyAlignment="1">
      <alignment horizontal="center" vertical="center" wrapText="1"/>
    </xf>
    <xf numFmtId="49" fontId="38" fillId="10" borderId="28" xfId="0" applyNumberFormat="1" applyFont="1" applyFill="1" applyBorder="1" applyAlignment="1" applyProtection="1">
      <alignment horizontal="center" vertical="center"/>
      <protection locked="0"/>
    </xf>
    <xf numFmtId="49" fontId="38" fillId="10" borderId="38" xfId="0" applyNumberFormat="1" applyFont="1" applyFill="1" applyBorder="1" applyAlignment="1" applyProtection="1">
      <alignment horizontal="center" vertical="center"/>
      <protection locked="0"/>
    </xf>
    <xf numFmtId="49" fontId="38" fillId="10" borderId="39" xfId="0" applyNumberFormat="1" applyFont="1" applyFill="1" applyBorder="1" applyAlignment="1" applyProtection="1">
      <alignment horizontal="center" vertical="center"/>
      <protection locked="0"/>
    </xf>
    <xf numFmtId="0" fontId="36" fillId="11" borderId="15" xfId="0" applyFont="1" applyFill="1" applyBorder="1" applyAlignment="1">
      <alignment horizontal="center" vertical="center"/>
    </xf>
    <xf numFmtId="0" fontId="36" fillId="11" borderId="16" xfId="0" applyFont="1" applyFill="1" applyBorder="1" applyAlignment="1">
      <alignment horizontal="center" vertical="center"/>
    </xf>
    <xf numFmtId="0" fontId="36" fillId="11" borderId="17" xfId="0" applyFont="1" applyFill="1" applyBorder="1" applyAlignment="1">
      <alignment horizontal="center" vertical="center"/>
    </xf>
    <xf numFmtId="0" fontId="60" fillId="10" borderId="16" xfId="0" applyFont="1" applyFill="1" applyBorder="1" applyAlignment="1" applyProtection="1">
      <alignment horizontal="center" vertical="center"/>
      <protection locked="0"/>
    </xf>
    <xf numFmtId="0" fontId="60" fillId="10" borderId="18" xfId="0" applyFont="1" applyFill="1" applyBorder="1" applyAlignment="1" applyProtection="1">
      <alignment horizontal="center" vertical="center"/>
      <protection locked="0"/>
    </xf>
    <xf numFmtId="0" fontId="61" fillId="0" borderId="40" xfId="0" applyFont="1" applyBorder="1" applyAlignment="1">
      <alignment horizontal="left" vertical="center"/>
    </xf>
    <xf numFmtId="0" fontId="61" fillId="0" borderId="0" xfId="0" applyFont="1" applyAlignment="1">
      <alignment horizontal="left" vertical="center"/>
    </xf>
    <xf numFmtId="14" fontId="52" fillId="0" borderId="0" xfId="0" applyNumberFormat="1" applyFont="1" applyAlignment="1">
      <alignment horizontal="center" vertical="center"/>
    </xf>
    <xf numFmtId="14" fontId="52" fillId="0" borderId="22" xfId="0" applyNumberFormat="1" applyFont="1" applyBorder="1" applyAlignment="1">
      <alignment horizontal="center" vertical="center"/>
    </xf>
    <xf numFmtId="0" fontId="36" fillId="11" borderId="27" xfId="0" applyFont="1" applyFill="1" applyBorder="1" applyAlignment="1">
      <alignment horizontal="center" vertical="center"/>
    </xf>
    <xf numFmtId="0" fontId="36" fillId="11" borderId="28" xfId="0" applyFont="1" applyFill="1" applyBorder="1" applyAlignment="1">
      <alignment horizontal="center" vertical="center"/>
    </xf>
    <xf numFmtId="0" fontId="36" fillId="11" borderId="29" xfId="0" applyFont="1" applyFill="1" applyBorder="1" applyAlignment="1">
      <alignment horizontal="center" vertical="center"/>
    </xf>
    <xf numFmtId="0" fontId="26" fillId="0" borderId="27" xfId="0" applyFont="1" applyBorder="1" applyAlignment="1">
      <alignment horizontal="left" vertical="top" wrapText="1"/>
    </xf>
    <xf numFmtId="0" fontId="26" fillId="0" borderId="28" xfId="0" applyFont="1" applyBorder="1" applyAlignment="1">
      <alignment horizontal="left" vertical="top" wrapText="1"/>
    </xf>
    <xf numFmtId="0" fontId="48" fillId="10" borderId="16" xfId="0" applyFont="1" applyFill="1" applyBorder="1" applyAlignment="1" applyProtection="1">
      <alignment horizontal="center" vertical="center"/>
      <protection locked="0"/>
    </xf>
    <xf numFmtId="0" fontId="36" fillId="11" borderId="21" xfId="0" applyFont="1" applyFill="1" applyBorder="1" applyAlignment="1">
      <alignment horizontal="center" vertical="center"/>
    </xf>
    <xf numFmtId="0" fontId="36" fillId="11" borderId="22" xfId="0" applyFont="1" applyFill="1" applyBorder="1" applyAlignment="1">
      <alignment horizontal="center" vertical="center"/>
    </xf>
    <xf numFmtId="0" fontId="36" fillId="11" borderId="23" xfId="0" applyFont="1" applyFill="1" applyBorder="1" applyAlignment="1">
      <alignment horizontal="center" vertical="center"/>
    </xf>
    <xf numFmtId="0" fontId="80" fillId="0" borderId="22" xfId="0" applyFont="1" applyBorder="1" applyAlignment="1">
      <alignment horizontal="center" vertical="center"/>
    </xf>
    <xf numFmtId="0" fontId="80" fillId="0" borderId="28" xfId="0" applyFont="1" applyBorder="1" applyAlignment="1">
      <alignment horizontal="center" vertical="center"/>
    </xf>
    <xf numFmtId="0" fontId="55" fillId="0" borderId="22" xfId="0" applyFont="1" applyBorder="1" applyAlignment="1">
      <alignment horizontal="center" vertical="center"/>
    </xf>
    <xf numFmtId="0" fontId="55" fillId="0" borderId="28" xfId="0" applyFont="1" applyBorder="1" applyAlignment="1">
      <alignment horizontal="center" vertical="center"/>
    </xf>
    <xf numFmtId="0" fontId="55" fillId="0" borderId="22" xfId="0" applyFont="1" applyBorder="1" applyAlignment="1">
      <alignment horizontal="right" vertical="center"/>
    </xf>
    <xf numFmtId="0" fontId="55" fillId="0" borderId="28" xfId="0" applyFont="1" applyBorder="1" applyAlignment="1">
      <alignment horizontal="right" vertical="center"/>
    </xf>
    <xf numFmtId="0" fontId="38" fillId="10" borderId="16" xfId="0" applyFont="1" applyFill="1" applyBorder="1" applyAlignment="1" applyProtection="1">
      <alignment horizontal="center" vertical="center"/>
      <protection locked="0"/>
    </xf>
    <xf numFmtId="0" fontId="48" fillId="0" borderId="27" xfId="0" applyFont="1" applyBorder="1" applyAlignment="1">
      <alignment horizontal="right" vertical="center" wrapText="1"/>
    </xf>
    <xf numFmtId="0" fontId="48" fillId="0" borderId="28" xfId="0" applyFont="1" applyBorder="1" applyAlignment="1">
      <alignment horizontal="right" vertical="center" wrapText="1"/>
    </xf>
    <xf numFmtId="181" fontId="55" fillId="14" borderId="0" xfId="0" applyNumberFormat="1" applyFont="1" applyFill="1" applyAlignment="1">
      <alignment horizontal="center" vertical="center"/>
    </xf>
    <xf numFmtId="0" fontId="72" fillId="11" borderId="15" xfId="1" applyFont="1" applyFill="1" applyBorder="1" applyAlignment="1">
      <alignment horizontal="center" vertical="center" shrinkToFit="1"/>
    </xf>
    <xf numFmtId="0" fontId="72" fillId="11" borderId="16" xfId="1" applyFont="1" applyFill="1" applyBorder="1" applyAlignment="1">
      <alignment horizontal="center" vertical="center" shrinkToFit="1"/>
    </xf>
    <xf numFmtId="0" fontId="71" fillId="10" borderId="19" xfId="1" applyFont="1" applyFill="1" applyBorder="1" applyAlignment="1" applyProtection="1">
      <alignment horizontal="left" vertical="center" shrinkToFit="1"/>
      <protection locked="0"/>
    </xf>
    <xf numFmtId="0" fontId="71" fillId="10" borderId="16" xfId="1" applyFont="1" applyFill="1" applyBorder="1" applyAlignment="1" applyProtection="1">
      <alignment horizontal="left" vertical="center" shrinkToFit="1"/>
      <protection locked="0"/>
    </xf>
    <xf numFmtId="0" fontId="71" fillId="10" borderId="18" xfId="1" applyFont="1" applyFill="1" applyBorder="1" applyAlignment="1" applyProtection="1">
      <alignment horizontal="left" vertical="center" shrinkToFit="1"/>
      <protection locked="0"/>
    </xf>
    <xf numFmtId="0" fontId="80" fillId="0" borderId="22" xfId="0" applyFont="1" applyBorder="1" applyAlignment="1">
      <alignment horizontal="center" vertical="center" shrinkToFit="1"/>
    </xf>
    <xf numFmtId="0" fontId="80" fillId="0" borderId="28" xfId="0" applyFont="1" applyBorder="1" applyAlignment="1">
      <alignment horizontal="center" vertical="center" shrinkToFit="1"/>
    </xf>
    <xf numFmtId="0" fontId="55" fillId="0" borderId="41" xfId="0" applyFont="1" applyBorder="1" applyAlignment="1">
      <alignment horizontal="left" vertical="center"/>
    </xf>
    <xf numFmtId="0" fontId="55" fillId="0" borderId="31" xfId="0" applyFont="1" applyBorder="1" applyAlignment="1">
      <alignment horizontal="left" vertical="center"/>
    </xf>
    <xf numFmtId="0" fontId="72" fillId="11" borderId="27" xfId="1" applyFont="1" applyFill="1" applyBorder="1" applyAlignment="1">
      <alignment horizontal="center" vertical="center" shrinkToFit="1"/>
    </xf>
    <xf numFmtId="0" fontId="72" fillId="11" borderId="28" xfId="1" applyFont="1" applyFill="1" applyBorder="1" applyAlignment="1">
      <alignment horizontal="center" vertical="center" shrinkToFit="1"/>
    </xf>
    <xf numFmtId="0" fontId="71" fillId="10" borderId="19" xfId="1" applyFont="1" applyFill="1" applyBorder="1" applyAlignment="1" applyProtection="1">
      <alignment horizontal="center" vertical="center" shrinkToFit="1"/>
      <protection locked="0"/>
    </xf>
    <xf numFmtId="0" fontId="71" fillId="10" borderId="16" xfId="1" applyFont="1" applyFill="1" applyBorder="1" applyAlignment="1" applyProtection="1">
      <alignment horizontal="center" vertical="center" shrinkToFit="1"/>
      <protection locked="0"/>
    </xf>
    <xf numFmtId="0" fontId="71" fillId="10" borderId="18" xfId="1" applyFont="1" applyFill="1" applyBorder="1" applyAlignment="1" applyProtection="1">
      <alignment horizontal="center" vertical="center" shrinkToFit="1"/>
      <protection locked="0"/>
    </xf>
    <xf numFmtId="0" fontId="72" fillId="11" borderId="15" xfId="1" applyFont="1" applyFill="1" applyBorder="1" applyAlignment="1">
      <alignment horizontal="center" vertical="center" wrapText="1"/>
    </xf>
    <xf numFmtId="0" fontId="72" fillId="11" borderId="16" xfId="1" applyFont="1" applyFill="1" applyBorder="1" applyAlignment="1">
      <alignment horizontal="center" vertical="center" wrapText="1"/>
    </xf>
    <xf numFmtId="0" fontId="72" fillId="11" borderId="17" xfId="1" applyFont="1" applyFill="1" applyBorder="1" applyAlignment="1">
      <alignment horizontal="center" vertical="center" wrapText="1"/>
    </xf>
    <xf numFmtId="0" fontId="75" fillId="10" borderId="16" xfId="0" applyFont="1" applyFill="1" applyBorder="1" applyAlignment="1" applyProtection="1">
      <alignment horizontal="center" vertical="center"/>
      <protection locked="0"/>
    </xf>
    <xf numFmtId="0" fontId="75" fillId="10" borderId="18" xfId="0" applyFont="1" applyFill="1" applyBorder="1" applyAlignment="1" applyProtection="1">
      <alignment horizontal="center" vertical="center"/>
      <protection locked="0"/>
    </xf>
    <xf numFmtId="0" fontId="76" fillId="0" borderId="21" xfId="1" applyFont="1" applyBorder="1" applyAlignment="1">
      <alignment horizontal="center" vertical="center" wrapText="1"/>
    </xf>
    <xf numFmtId="0" fontId="76" fillId="0" borderId="22" xfId="1" applyFont="1" applyBorder="1" applyAlignment="1">
      <alignment horizontal="center" vertical="center" wrapText="1"/>
    </xf>
    <xf numFmtId="0" fontId="28" fillId="15" borderId="21" xfId="1" applyFont="1" applyFill="1" applyBorder="1" applyAlignment="1">
      <alignment horizontal="center" vertical="center" wrapText="1"/>
    </xf>
    <xf numFmtId="0" fontId="28" fillId="15" borderId="41" xfId="1" applyFont="1" applyFill="1" applyBorder="1" applyAlignment="1">
      <alignment horizontal="center" vertical="center" wrapText="1"/>
    </xf>
    <xf numFmtId="0" fontId="28" fillId="15" borderId="27" xfId="1" applyFont="1" applyFill="1" applyBorder="1" applyAlignment="1">
      <alignment horizontal="center" vertical="center" wrapText="1"/>
    </xf>
    <xf numFmtId="0" fontId="28" fillId="15" borderId="31" xfId="1" applyFont="1" applyFill="1" applyBorder="1" applyAlignment="1">
      <alignment horizontal="center" vertical="center" wrapText="1"/>
    </xf>
    <xf numFmtId="0" fontId="84" fillId="17" borderId="49" xfId="1" applyFont="1" applyFill="1" applyBorder="1" applyAlignment="1" applyProtection="1">
      <alignment horizontal="right" wrapText="1"/>
      <protection locked="0"/>
    </xf>
    <xf numFmtId="0" fontId="84" fillId="17" borderId="44" xfId="1" applyFont="1" applyFill="1" applyBorder="1" applyAlignment="1" applyProtection="1">
      <alignment horizontal="right" wrapText="1"/>
      <protection locked="0"/>
    </xf>
    <xf numFmtId="0" fontId="85" fillId="0" borderId="42" xfId="1" applyFont="1" applyBorder="1" applyAlignment="1">
      <alignment horizontal="right" wrapText="1"/>
    </xf>
    <xf numFmtId="0" fontId="85" fillId="0" borderId="48" xfId="1" applyFont="1" applyBorder="1" applyAlignment="1">
      <alignment horizontal="right" wrapText="1"/>
    </xf>
    <xf numFmtId="0" fontId="28" fillId="15" borderId="42" xfId="1" applyFont="1" applyFill="1" applyBorder="1" applyAlignment="1">
      <alignment horizontal="center" vertical="center" wrapText="1" shrinkToFit="1"/>
    </xf>
    <xf numFmtId="0" fontId="28" fillId="15" borderId="43" xfId="1" applyFont="1" applyFill="1" applyBorder="1" applyAlignment="1">
      <alignment horizontal="center" vertical="center" wrapText="1" shrinkToFit="1"/>
    </xf>
    <xf numFmtId="0" fontId="28" fillId="15" borderId="44" xfId="1" applyFont="1" applyFill="1" applyBorder="1" applyAlignment="1">
      <alignment horizontal="center" vertical="center" wrapText="1" shrinkToFit="1"/>
    </xf>
    <xf numFmtId="0" fontId="28" fillId="15" borderId="42" xfId="1" applyFont="1" applyFill="1" applyBorder="1" applyAlignment="1">
      <alignment horizontal="center" vertical="center" wrapText="1"/>
    </xf>
    <xf numFmtId="0" fontId="28" fillId="15" borderId="43" xfId="1" applyFont="1" applyFill="1" applyBorder="1" applyAlignment="1">
      <alignment horizontal="center" vertical="center" wrapText="1"/>
    </xf>
    <xf numFmtId="0" fontId="28" fillId="15" borderId="44" xfId="1" applyFont="1" applyFill="1" applyBorder="1" applyAlignment="1">
      <alignment horizontal="center" vertical="center" wrapText="1"/>
    </xf>
    <xf numFmtId="0" fontId="28" fillId="4" borderId="45" xfId="1" applyFont="1" applyFill="1" applyBorder="1" applyAlignment="1">
      <alignment horizontal="center" vertical="center" wrapText="1"/>
    </xf>
    <xf numFmtId="0" fontId="28" fillId="4" borderId="46" xfId="1" applyFont="1" applyFill="1" applyBorder="1" applyAlignment="1">
      <alignment horizontal="center" vertical="center" wrapText="1"/>
    </xf>
    <xf numFmtId="0" fontId="28" fillId="16" borderId="47" xfId="1" applyFont="1" applyFill="1" applyBorder="1" applyAlignment="1">
      <alignment horizontal="center" vertical="center" wrapText="1"/>
    </xf>
    <xf numFmtId="0" fontId="28" fillId="16" borderId="39" xfId="1" applyFont="1" applyFill="1" applyBorder="1" applyAlignment="1">
      <alignment horizontal="center" vertical="center" wrapText="1"/>
    </xf>
    <xf numFmtId="0" fontId="28" fillId="15" borderId="42" xfId="1" applyFont="1" applyFill="1" applyBorder="1" applyAlignment="1">
      <alignment horizontal="center" vertical="center" shrinkToFit="1"/>
    </xf>
    <xf numFmtId="0" fontId="28" fillId="15" borderId="43" xfId="1" applyFont="1" applyFill="1" applyBorder="1" applyAlignment="1">
      <alignment horizontal="center" vertical="center" shrinkToFit="1"/>
    </xf>
    <xf numFmtId="0" fontId="28" fillId="15" borderId="44" xfId="1" applyFont="1" applyFill="1" applyBorder="1" applyAlignment="1">
      <alignment horizontal="center" vertical="center" shrinkToFit="1"/>
    </xf>
    <xf numFmtId="0" fontId="84" fillId="17" borderId="53" xfId="1" applyFont="1" applyFill="1" applyBorder="1" applyAlignment="1" applyProtection="1">
      <alignment horizontal="right" wrapText="1"/>
      <protection locked="0"/>
    </xf>
    <xf numFmtId="0" fontId="84" fillId="17" borderId="51" xfId="1" applyFont="1" applyFill="1" applyBorder="1" applyAlignment="1" applyProtection="1">
      <alignment horizontal="right" wrapText="1"/>
      <protection locked="0"/>
    </xf>
    <xf numFmtId="0" fontId="84" fillId="10" borderId="50" xfId="1" applyFont="1" applyFill="1" applyBorder="1" applyAlignment="1" applyProtection="1">
      <alignment horizontal="right" wrapText="1"/>
      <protection locked="0"/>
    </xf>
    <xf numFmtId="0" fontId="84" fillId="10" borderId="52" xfId="1" applyFont="1" applyFill="1" applyBorder="1" applyAlignment="1" applyProtection="1">
      <alignment horizontal="right" wrapText="1"/>
      <protection locked="0"/>
    </xf>
    <xf numFmtId="0" fontId="28" fillId="11" borderId="42" xfId="1" applyFont="1" applyFill="1" applyBorder="1" applyAlignment="1">
      <alignment horizontal="center" vertical="center" wrapText="1"/>
    </xf>
    <xf numFmtId="0" fontId="28" fillId="11" borderId="44" xfId="1" applyFont="1" applyFill="1" applyBorder="1" applyAlignment="1">
      <alignment horizontal="center" vertical="center" wrapText="1"/>
    </xf>
    <xf numFmtId="0" fontId="84" fillId="10" borderId="42" xfId="1" applyFont="1" applyFill="1" applyBorder="1" applyAlignment="1" applyProtection="1">
      <alignment horizontal="right" wrapText="1"/>
      <protection locked="0"/>
    </xf>
    <xf numFmtId="0" fontId="84" fillId="10" borderId="48" xfId="1" applyFont="1" applyFill="1" applyBorder="1" applyAlignment="1" applyProtection="1">
      <alignment horizontal="right" wrapText="1"/>
      <protection locked="0"/>
    </xf>
    <xf numFmtId="0" fontId="85" fillId="0" borderId="54" xfId="1" applyFont="1" applyBorder="1" applyAlignment="1">
      <alignment horizontal="right" wrapText="1"/>
    </xf>
    <xf numFmtId="0" fontId="85" fillId="0" borderId="56" xfId="1" applyFont="1" applyBorder="1" applyAlignment="1">
      <alignment horizontal="right" wrapText="1"/>
    </xf>
    <xf numFmtId="0" fontId="85" fillId="18" borderId="57" xfId="1" applyFont="1" applyFill="1" applyBorder="1" applyAlignment="1">
      <alignment horizontal="right" wrapText="1"/>
    </xf>
    <xf numFmtId="0" fontId="85" fillId="18" borderId="55" xfId="1" applyFont="1" applyFill="1" applyBorder="1" applyAlignment="1">
      <alignment horizontal="right" wrapText="1"/>
    </xf>
    <xf numFmtId="0" fontId="85" fillId="18" borderId="49" xfId="1" applyFont="1" applyFill="1" applyBorder="1" applyAlignment="1">
      <alignment horizontal="right" wrapText="1"/>
    </xf>
    <xf numFmtId="0" fontId="85" fillId="18" borderId="44" xfId="1" applyFont="1" applyFill="1" applyBorder="1" applyAlignment="1">
      <alignment horizontal="right" wrapText="1"/>
    </xf>
    <xf numFmtId="0" fontId="28" fillId="11" borderId="50" xfId="1" applyFont="1" applyFill="1" applyBorder="1" applyAlignment="1">
      <alignment horizontal="center" vertical="center" wrapText="1"/>
    </xf>
    <xf numFmtId="0" fontId="28" fillId="11" borderId="51" xfId="1" applyFont="1" applyFill="1" applyBorder="1" applyAlignment="1">
      <alignment horizontal="center" vertical="center" wrapText="1"/>
    </xf>
    <xf numFmtId="0" fontId="85" fillId="0" borderId="50" xfId="1" applyFont="1" applyBorder="1" applyAlignment="1">
      <alignment horizontal="right" wrapText="1"/>
    </xf>
    <xf numFmtId="0" fontId="85" fillId="0" borderId="52" xfId="1" applyFont="1" applyBorder="1" applyAlignment="1">
      <alignment horizontal="right" wrapText="1"/>
    </xf>
    <xf numFmtId="0" fontId="85" fillId="18" borderId="53" xfId="1" applyFont="1" applyFill="1" applyBorder="1" applyAlignment="1">
      <alignment horizontal="right" wrapText="1"/>
    </xf>
    <xf numFmtId="0" fontId="85" fillId="18" borderId="51" xfId="1" applyFont="1" applyFill="1" applyBorder="1" applyAlignment="1">
      <alignment horizontal="right" wrapText="1"/>
    </xf>
    <xf numFmtId="0" fontId="86" fillId="18" borderId="57" xfId="1" applyFont="1" applyFill="1" applyBorder="1" applyAlignment="1">
      <alignment horizontal="right" wrapText="1"/>
    </xf>
    <xf numFmtId="0" fontId="86" fillId="18" borderId="55" xfId="1" applyFont="1" applyFill="1" applyBorder="1" applyAlignment="1">
      <alignment horizontal="right" wrapText="1"/>
    </xf>
    <xf numFmtId="0" fontId="25" fillId="0" borderId="0" xfId="0" applyFont="1" applyFill="1" applyBorder="1" applyAlignment="1">
      <alignment horizontal="left" vertical="center" wrapText="1"/>
    </xf>
    <xf numFmtId="0" fontId="87" fillId="0" borderId="0" xfId="0" applyFont="1" applyFill="1" applyBorder="1" applyAlignment="1">
      <alignment horizontal="left" vertical="center" wrapText="1"/>
    </xf>
    <xf numFmtId="0" fontId="27" fillId="0" borderId="0" xfId="0" applyFont="1" applyFill="1" applyBorder="1" applyAlignment="1">
      <alignment horizontal="center" vertical="center"/>
    </xf>
    <xf numFmtId="0" fontId="9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86" fillId="0" borderId="54" xfId="1" applyFont="1" applyBorder="1" applyAlignment="1">
      <alignment horizontal="right" wrapText="1"/>
    </xf>
    <xf numFmtId="0" fontId="86" fillId="0" borderId="56" xfId="1" applyFont="1" applyBorder="1" applyAlignment="1">
      <alignment horizontal="right" wrapText="1"/>
    </xf>
    <xf numFmtId="185" fontId="95" fillId="0" borderId="0" xfId="0" applyNumberFormat="1" applyFont="1" applyFill="1" applyBorder="1" applyAlignment="1">
      <alignment horizontal="center" vertical="center"/>
    </xf>
    <xf numFmtId="176" fontId="32" fillId="0" borderId="0" xfId="0" applyNumberFormat="1"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left" vertical="top" wrapText="1"/>
      <protection locked="0"/>
    </xf>
    <xf numFmtId="0" fontId="28" fillId="11" borderId="54" xfId="1" applyFont="1" applyFill="1" applyBorder="1" applyAlignment="1">
      <alignment horizontal="center" vertical="center" wrapText="1"/>
    </xf>
    <xf numFmtId="0" fontId="28" fillId="11" borderId="55" xfId="1" applyFont="1" applyFill="1" applyBorder="1" applyAlignment="1">
      <alignment horizontal="center" vertical="center" wrapText="1"/>
    </xf>
    <xf numFmtId="49" fontId="28" fillId="0" borderId="0" xfId="0" applyNumberFormat="1" applyFont="1" applyFill="1" applyBorder="1" applyAlignment="1">
      <alignment horizontal="left" vertical="center" wrapText="1"/>
    </xf>
    <xf numFmtId="0" fontId="30" fillId="0" borderId="0" xfId="0" applyFont="1" applyFill="1" applyBorder="1" applyAlignment="1" applyProtection="1">
      <alignment horizontal="center" vertical="center"/>
      <protection locked="0"/>
    </xf>
    <xf numFmtId="0" fontId="92" fillId="0" borderId="0" xfId="0" applyFont="1" applyFill="1" applyBorder="1" applyAlignment="1">
      <alignment horizontal="center" vertical="center" wrapText="1"/>
    </xf>
    <xf numFmtId="183" fontId="94" fillId="0" borderId="0" xfId="2" applyNumberFormat="1" applyFont="1" applyFill="1" applyBorder="1" applyAlignment="1">
      <alignment horizontal="center" vertical="center" wrapText="1"/>
    </xf>
    <xf numFmtId="184" fontId="95" fillId="0" borderId="0" xfId="0" applyNumberFormat="1" applyFont="1" applyFill="1" applyBorder="1" applyAlignment="1">
      <alignment horizontal="center" vertical="center"/>
    </xf>
    <xf numFmtId="176" fontId="32" fillId="0" borderId="0" xfId="0" applyNumberFormat="1" applyFont="1" applyFill="1" applyBorder="1" applyAlignment="1">
      <alignment horizontal="right" vertical="center"/>
    </xf>
    <xf numFmtId="0" fontId="60" fillId="0" borderId="0" xfId="0" applyFont="1" applyFill="1" applyBorder="1" applyAlignment="1" applyProtection="1">
      <alignment horizontal="center" vertical="center"/>
      <protection locked="0"/>
    </xf>
    <xf numFmtId="0" fontId="72" fillId="0" borderId="0" xfId="1" applyFont="1" applyFill="1" applyBorder="1" applyAlignment="1">
      <alignment horizontal="center" vertical="center" wrapText="1"/>
    </xf>
    <xf numFmtId="0" fontId="75" fillId="0" borderId="0" xfId="0" applyFont="1" applyFill="1" applyBorder="1" applyAlignment="1" applyProtection="1">
      <alignment horizontal="center" vertical="center"/>
      <protection locked="0"/>
    </xf>
    <xf numFmtId="0" fontId="61" fillId="0" borderId="0" xfId="0" applyFont="1" applyFill="1" applyBorder="1" applyAlignment="1">
      <alignment horizontal="left" wrapText="1"/>
    </xf>
    <xf numFmtId="0" fontId="61" fillId="0" borderId="0" xfId="0" applyFont="1" applyFill="1" applyBorder="1" applyAlignment="1">
      <alignment horizontal="left" vertical="top" wrapText="1"/>
    </xf>
    <xf numFmtId="0" fontId="100" fillId="0" borderId="0" xfId="0" applyFont="1" applyFill="1" applyBorder="1" applyAlignment="1">
      <alignment horizontal="left" vertical="top"/>
    </xf>
    <xf numFmtId="0" fontId="101" fillId="0" borderId="0" xfId="0" applyFont="1" applyFill="1" applyBorder="1" applyAlignment="1">
      <alignment horizontal="left" vertical="center" wrapText="1"/>
    </xf>
    <xf numFmtId="176" fontId="90" fillId="0" borderId="0" xfId="0" applyNumberFormat="1" applyFont="1" applyFill="1" applyBorder="1" applyAlignment="1">
      <alignment horizontal="right" vertical="center" wrapText="1"/>
    </xf>
    <xf numFmtId="176" fontId="90" fillId="0" borderId="0" xfId="0" applyNumberFormat="1" applyFont="1" applyFill="1" applyBorder="1" applyAlignment="1">
      <alignment horizontal="left" vertical="center" wrapText="1"/>
    </xf>
    <xf numFmtId="0" fontId="72" fillId="0" borderId="0" xfId="0" applyFont="1" applyFill="1" applyBorder="1" applyAlignment="1">
      <alignment horizontal="left" vertical="center" wrapText="1"/>
    </xf>
    <xf numFmtId="186" fontId="112" fillId="0" borderId="0" xfId="0" applyNumberFormat="1" applyFont="1" applyFill="1" applyBorder="1" applyAlignment="1">
      <alignment horizontal="center" vertical="center"/>
    </xf>
    <xf numFmtId="0" fontId="113" fillId="0" borderId="0" xfId="0" applyFont="1" applyFill="1" applyBorder="1" applyAlignment="1">
      <alignment horizontal="center" vertical="center"/>
    </xf>
    <xf numFmtId="0" fontId="117" fillId="0" borderId="0" xfId="0" applyFont="1" applyFill="1" applyBorder="1" applyAlignment="1">
      <alignment horizontal="center" vertical="center" shrinkToFit="1"/>
    </xf>
    <xf numFmtId="0" fontId="121" fillId="0" borderId="0" xfId="2" applyFont="1" applyFill="1" applyBorder="1" applyAlignment="1" applyProtection="1">
      <alignment horizontal="center"/>
      <protection locked="0"/>
    </xf>
    <xf numFmtId="0" fontId="119" fillId="0" borderId="0" xfId="2" applyFont="1" applyFill="1" applyBorder="1" applyAlignment="1">
      <alignment horizontal="center" vertical="center" wrapText="1"/>
    </xf>
    <xf numFmtId="0" fontId="120" fillId="0" borderId="0" xfId="2" applyFont="1" applyFill="1" applyBorder="1" applyAlignment="1">
      <alignment horizontal="center" vertical="center" wrapText="1"/>
    </xf>
    <xf numFmtId="0" fontId="121" fillId="0" borderId="0" xfId="2" applyFont="1" applyFill="1" applyBorder="1" applyAlignment="1">
      <alignment horizontal="center"/>
    </xf>
    <xf numFmtId="0" fontId="47" fillId="0" borderId="0" xfId="2" applyFont="1" applyFill="1" applyBorder="1" applyAlignment="1">
      <alignment horizontal="center"/>
    </xf>
    <xf numFmtId="0" fontId="118" fillId="0" borderId="0" xfId="2" applyFont="1" applyFill="1" applyBorder="1" applyAlignment="1">
      <alignment horizontal="center" vertical="center" wrapText="1"/>
    </xf>
    <xf numFmtId="183" fontId="120" fillId="0" borderId="0" xfId="2" applyNumberFormat="1" applyFont="1" applyFill="1" applyBorder="1" applyAlignment="1">
      <alignment horizontal="center" vertical="center"/>
    </xf>
    <xf numFmtId="0" fontId="119" fillId="0" borderId="0" xfId="2" applyFont="1" applyFill="1" applyBorder="1" applyAlignment="1">
      <alignment horizontal="center" vertical="center"/>
    </xf>
    <xf numFmtId="183" fontId="120" fillId="0" borderId="0" xfId="2"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0" fontId="123" fillId="0" borderId="0" xfId="2" applyFont="1" applyFill="1" applyBorder="1" applyAlignment="1" applyProtection="1">
      <alignment horizontal="center"/>
      <protection locked="0"/>
    </xf>
    <xf numFmtId="49" fontId="32" fillId="0" borderId="0" xfId="0" applyNumberFormat="1" applyFont="1" applyFill="1" applyBorder="1" applyAlignment="1" applyProtection="1">
      <alignment horizontal="left" vertical="center" wrapText="1"/>
      <protection locked="0"/>
    </xf>
    <xf numFmtId="0" fontId="97" fillId="0" borderId="0" xfId="0" applyFont="1" applyFill="1" applyBorder="1" applyAlignment="1">
      <alignment horizontal="left" vertical="center" wrapText="1"/>
    </xf>
    <xf numFmtId="0" fontId="123" fillId="0" borderId="0" xfId="2" applyFont="1" applyFill="1" applyBorder="1" applyAlignment="1">
      <alignment horizontal="center"/>
    </xf>
    <xf numFmtId="0" fontId="107" fillId="0" borderId="0" xfId="0" applyFont="1" applyFill="1" applyBorder="1" applyAlignment="1">
      <alignment horizontal="left" vertical="center"/>
    </xf>
    <xf numFmtId="0" fontId="55" fillId="0" borderId="0" xfId="1" applyFont="1" applyFill="1" applyBorder="1" applyAlignment="1">
      <alignment horizontal="center" vertical="center" wrapText="1"/>
    </xf>
    <xf numFmtId="0" fontId="61" fillId="0" borderId="0" xfId="0" applyFont="1" applyFill="1" applyBorder="1" applyAlignment="1">
      <alignment horizontal="left" vertical="center"/>
    </xf>
    <xf numFmtId="0" fontId="61" fillId="0" borderId="0" xfId="0" applyFont="1" applyFill="1" applyBorder="1" applyAlignment="1">
      <alignment horizontal="left"/>
    </xf>
    <xf numFmtId="0" fontId="61" fillId="0" borderId="0" xfId="0" applyFont="1" applyFill="1" applyBorder="1" applyAlignment="1">
      <alignment horizontal="left" vertical="top"/>
    </xf>
    <xf numFmtId="0" fontId="40" fillId="0" borderId="0" xfId="0" applyFont="1" applyFill="1" applyBorder="1" applyAlignment="1">
      <alignment horizontal="left" wrapText="1"/>
    </xf>
    <xf numFmtId="0" fontId="75" fillId="0" borderId="0" xfId="0" applyFont="1" applyFill="1" applyBorder="1" applyAlignment="1">
      <alignment horizontal="center" vertical="center"/>
    </xf>
    <xf numFmtId="0" fontId="72" fillId="0" borderId="0" xfId="0" applyFont="1" applyFill="1" applyBorder="1" applyAlignment="1" applyProtection="1">
      <alignment horizontal="center" vertical="center" shrinkToFit="1"/>
      <protection locked="0"/>
    </xf>
    <xf numFmtId="0" fontId="132" fillId="0" borderId="0" xfId="0" applyFont="1" applyFill="1" applyBorder="1" applyAlignment="1">
      <alignment horizontal="left" vertical="center"/>
    </xf>
    <xf numFmtId="0" fontId="136" fillId="0" borderId="0" xfId="0" applyFont="1" applyFill="1" applyBorder="1" applyAlignment="1">
      <alignment horizontal="left" wrapText="1"/>
    </xf>
    <xf numFmtId="0" fontId="138" fillId="0" borderId="0" xfId="0" applyFont="1" applyFill="1" applyBorder="1" applyAlignment="1">
      <alignment horizontal="center" vertical="center"/>
    </xf>
    <xf numFmtId="0" fontId="105" fillId="0" borderId="0" xfId="0" applyFont="1" applyFill="1" applyBorder="1" applyAlignment="1">
      <alignment horizontal="center" vertical="center" wrapText="1"/>
    </xf>
    <xf numFmtId="0" fontId="9" fillId="0" borderId="0" xfId="0" applyFont="1" applyFill="1" applyBorder="1" applyAlignment="1" applyProtection="1">
      <alignment horizontal="left" vertical="center" wrapText="1"/>
      <protection locked="0"/>
    </xf>
    <xf numFmtId="187" fontId="71" fillId="0" borderId="0" xfId="0" applyNumberFormat="1" applyFont="1" applyFill="1" applyBorder="1" applyAlignment="1" applyProtection="1">
      <alignment horizontal="center" vertical="center" shrinkToFit="1"/>
      <protection locked="0"/>
    </xf>
    <xf numFmtId="0" fontId="9" fillId="0" borderId="0" xfId="0" applyFont="1" applyFill="1" applyBorder="1" applyAlignment="1" applyProtection="1">
      <alignment horizontal="left" vertical="center" shrinkToFit="1"/>
      <protection locked="0"/>
    </xf>
    <xf numFmtId="0" fontId="110" fillId="0" borderId="0" xfId="0" applyFont="1" applyFill="1" applyBorder="1" applyAlignment="1" applyProtection="1">
      <alignment horizontal="right" vertical="center"/>
      <protection locked="0"/>
    </xf>
    <xf numFmtId="188" fontId="110" fillId="0" borderId="0" xfId="0" applyNumberFormat="1" applyFont="1" applyFill="1" applyBorder="1" applyAlignment="1" applyProtection="1">
      <alignment horizontal="right" vertical="center"/>
      <protection locked="0"/>
    </xf>
    <xf numFmtId="188" fontId="110" fillId="0" borderId="0" xfId="0" applyNumberFormat="1" applyFont="1" applyFill="1" applyBorder="1" applyAlignment="1">
      <alignment horizontal="right" vertical="center" wrapText="1"/>
    </xf>
    <xf numFmtId="0" fontId="9" fillId="0" borderId="0" xfId="0" applyFont="1" applyFill="1" applyBorder="1" applyAlignment="1" applyProtection="1">
      <alignment horizontal="center" vertical="center" shrinkToFit="1"/>
      <protection locked="0"/>
    </xf>
    <xf numFmtId="0" fontId="9" fillId="0" borderId="0" xfId="0" applyFont="1" applyFill="1" applyBorder="1" applyAlignment="1">
      <alignment horizontal="center" vertical="center"/>
    </xf>
    <xf numFmtId="49" fontId="9" fillId="0" borderId="0" xfId="0" applyNumberFormat="1" applyFont="1" applyFill="1" applyBorder="1" applyAlignment="1" applyProtection="1">
      <alignment horizontal="center" vertical="center" shrinkToFit="1"/>
      <protection locked="0"/>
    </xf>
    <xf numFmtId="0" fontId="140" fillId="0" borderId="0" xfId="0" applyFont="1" applyAlignment="1">
      <alignment horizontal="right" vertical="center"/>
    </xf>
    <xf numFmtId="0" fontId="141" fillId="0" borderId="0" xfId="0" applyFont="1" applyAlignment="1">
      <alignment horizontal="center" vertical="center"/>
    </xf>
    <xf numFmtId="0" fontId="140" fillId="0" borderId="0" xfId="0" applyFont="1" applyAlignment="1">
      <alignment horizontal="left"/>
    </xf>
    <xf numFmtId="0" fontId="142" fillId="6" borderId="6" xfId="0" applyFont="1" applyFill="1" applyBorder="1" applyAlignment="1">
      <alignment horizontal="center" vertical="center" wrapText="1" shrinkToFit="1"/>
    </xf>
    <xf numFmtId="0" fontId="142" fillId="6" borderId="9" xfId="0" applyFont="1" applyFill="1" applyBorder="1" applyAlignment="1">
      <alignment horizontal="center" vertical="center" wrapText="1" shrinkToFit="1"/>
    </xf>
    <xf numFmtId="0" fontId="142" fillId="6" borderId="7" xfId="0" applyFont="1" applyFill="1" applyBorder="1" applyAlignment="1">
      <alignment horizontal="center" vertical="center" wrapText="1" shrinkToFit="1"/>
    </xf>
    <xf numFmtId="0" fontId="142" fillId="6" borderId="11" xfId="0" applyFont="1" applyFill="1" applyBorder="1" applyAlignment="1">
      <alignment horizontal="center" vertical="center" wrapText="1" shrinkToFit="1"/>
    </xf>
    <xf numFmtId="0" fontId="142" fillId="6" borderId="5" xfId="0" applyFont="1" applyFill="1" applyBorder="1" applyAlignment="1">
      <alignment horizontal="center" vertical="center" wrapText="1" shrinkToFit="1"/>
    </xf>
    <xf numFmtId="0" fontId="142" fillId="6" borderId="12" xfId="0" applyFont="1" applyFill="1" applyBorder="1" applyAlignment="1">
      <alignment horizontal="center" vertical="center" wrapText="1" shrinkToFit="1"/>
    </xf>
    <xf numFmtId="0" fontId="143" fillId="7" borderId="9" xfId="0" applyFont="1" applyFill="1" applyBorder="1" applyAlignment="1">
      <alignment horizontal="center" vertical="center" wrapText="1"/>
    </xf>
    <xf numFmtId="0" fontId="143" fillId="7" borderId="10" xfId="0" applyFont="1" applyFill="1" applyBorder="1" applyAlignment="1">
      <alignment horizontal="center" vertical="center" wrapText="1"/>
    </xf>
    <xf numFmtId="0" fontId="143" fillId="7" borderId="5" xfId="0" applyFont="1" applyFill="1" applyBorder="1" applyAlignment="1">
      <alignment horizontal="center" vertical="center" wrapText="1"/>
    </xf>
    <xf numFmtId="0" fontId="143" fillId="7" borderId="14" xfId="0" applyFont="1" applyFill="1" applyBorder="1" applyAlignment="1">
      <alignment horizontal="center" vertical="center" wrapText="1"/>
    </xf>
    <xf numFmtId="0" fontId="8" fillId="0" borderId="68" xfId="0" applyFont="1" applyBorder="1" applyAlignment="1">
      <alignment horizontal="center" vertical="center" wrapText="1"/>
    </xf>
    <xf numFmtId="0" fontId="8" fillId="0" borderId="73" xfId="0" applyFont="1" applyBorder="1" applyAlignment="1">
      <alignment horizontal="center" vertical="center" wrapText="1"/>
    </xf>
    <xf numFmtId="0" fontId="144" fillId="19" borderId="69" xfId="0" applyFont="1" applyFill="1" applyBorder="1" applyAlignment="1">
      <alignment horizontal="center" vertical="center"/>
    </xf>
    <xf numFmtId="0" fontId="144" fillId="19" borderId="70" xfId="0" applyFont="1" applyFill="1" applyBorder="1" applyAlignment="1">
      <alignment horizontal="center" vertical="center"/>
    </xf>
    <xf numFmtId="0" fontId="144" fillId="2" borderId="69" xfId="1" applyFont="1" applyFill="1" applyBorder="1" applyAlignment="1">
      <alignment horizontal="center" vertical="center"/>
    </xf>
    <xf numFmtId="0" fontId="144" fillId="2" borderId="70" xfId="1" applyFont="1" applyFill="1" applyBorder="1" applyAlignment="1">
      <alignment horizontal="center" vertical="center"/>
    </xf>
    <xf numFmtId="0" fontId="146" fillId="0" borderId="72" xfId="0" applyFont="1" applyBorder="1" applyAlignment="1">
      <alignment horizontal="left" vertical="center" wrapText="1"/>
    </xf>
    <xf numFmtId="0" fontId="146" fillId="0" borderId="0" xfId="0" applyFont="1" applyAlignment="1">
      <alignment horizontal="left" vertical="center" wrapText="1"/>
    </xf>
    <xf numFmtId="0" fontId="144" fillId="20" borderId="69" xfId="0" applyFont="1" applyFill="1" applyBorder="1" applyAlignment="1">
      <alignment horizontal="center" vertical="center"/>
    </xf>
    <xf numFmtId="0" fontId="144" fillId="20" borderId="70" xfId="0" applyFont="1" applyFill="1" applyBorder="1" applyAlignment="1">
      <alignment horizontal="center" vertical="center"/>
    </xf>
    <xf numFmtId="0" fontId="4" fillId="0" borderId="0" xfId="0" applyFont="1" applyAlignment="1">
      <alignment horizontal="left" vertical="top" wrapText="1"/>
    </xf>
    <xf numFmtId="0" fontId="150" fillId="0" borderId="0" xfId="1" applyFont="1" applyAlignment="1">
      <alignment horizontal="left" vertical="center" wrapText="1"/>
    </xf>
    <xf numFmtId="0" fontId="156" fillId="19" borderId="79" xfId="0" applyFont="1" applyFill="1" applyBorder="1" applyAlignment="1">
      <alignment horizontal="center" vertical="center"/>
    </xf>
    <xf numFmtId="0" fontId="156" fillId="19" borderId="77" xfId="0" applyFont="1" applyFill="1" applyBorder="1" applyAlignment="1">
      <alignment horizontal="center" vertical="center"/>
    </xf>
    <xf numFmtId="0" fontId="156" fillId="19" borderId="78" xfId="0" applyFont="1" applyFill="1" applyBorder="1" applyAlignment="1">
      <alignment horizontal="center" vertical="center"/>
    </xf>
    <xf numFmtId="49" fontId="152" fillId="4" borderId="58" xfId="0" applyNumberFormat="1" applyFont="1" applyFill="1" applyBorder="1" applyAlignment="1">
      <alignment horizontal="left" vertical="center" wrapText="1"/>
    </xf>
    <xf numFmtId="49" fontId="152" fillId="4" borderId="59" xfId="0" applyNumberFormat="1" applyFont="1" applyFill="1" applyBorder="1" applyAlignment="1">
      <alignment horizontal="left" vertical="center" wrapText="1"/>
    </xf>
    <xf numFmtId="49" fontId="152" fillId="4" borderId="60" xfId="0" applyNumberFormat="1" applyFont="1" applyFill="1" applyBorder="1" applyAlignment="1">
      <alignment horizontal="left" vertical="center" wrapText="1"/>
    </xf>
    <xf numFmtId="0" fontId="80" fillId="10" borderId="58" xfId="0" applyFont="1" applyFill="1" applyBorder="1" applyAlignment="1" applyProtection="1">
      <alignment horizontal="center" vertical="center"/>
      <protection locked="0"/>
    </xf>
    <xf numFmtId="0" fontId="80" fillId="10" borderId="60" xfId="0" applyFont="1" applyFill="1" applyBorder="1" applyAlignment="1" applyProtection="1">
      <alignment horizontal="center" vertical="center"/>
      <protection locked="0"/>
    </xf>
    <xf numFmtId="0" fontId="158" fillId="0" borderId="64" xfId="0" applyFont="1" applyBorder="1" applyAlignment="1" applyProtection="1">
      <alignment horizontal="center" vertical="center"/>
      <protection locked="0"/>
    </xf>
    <xf numFmtId="0" fontId="158" fillId="0" borderId="65" xfId="0" applyFont="1" applyBorder="1" applyAlignment="1" applyProtection="1">
      <alignment horizontal="center" vertical="center"/>
      <protection locked="0"/>
    </xf>
    <xf numFmtId="0" fontId="27" fillId="9" borderId="74" xfId="0" applyFont="1" applyFill="1" applyBorder="1" applyAlignment="1">
      <alignment horizontal="center" vertical="center"/>
    </xf>
    <xf numFmtId="0" fontId="154" fillId="11" borderId="75" xfId="0" applyFont="1" applyFill="1" applyBorder="1" applyAlignment="1">
      <alignment horizontal="center" vertical="center" wrapText="1"/>
    </xf>
    <xf numFmtId="0" fontId="154" fillId="11" borderId="76" xfId="0" applyFont="1" applyFill="1" applyBorder="1" applyAlignment="1">
      <alignment horizontal="center" vertical="center" wrapText="1"/>
    </xf>
    <xf numFmtId="0" fontId="154" fillId="11" borderId="64" xfId="0" applyFont="1" applyFill="1" applyBorder="1" applyAlignment="1">
      <alignment horizontal="center" vertical="center" wrapText="1"/>
    </xf>
    <xf numFmtId="0" fontId="154" fillId="11" borderId="65" xfId="0" applyFont="1" applyFill="1" applyBorder="1" applyAlignment="1">
      <alignment horizontal="center" vertical="center" wrapText="1"/>
    </xf>
    <xf numFmtId="0" fontId="158" fillId="0" borderId="64" xfId="0" applyFont="1" applyBorder="1" applyAlignment="1" applyProtection="1">
      <alignment horizontal="center" vertical="center" wrapText="1"/>
      <protection locked="0"/>
    </xf>
    <xf numFmtId="0" fontId="158" fillId="0" borderId="35" xfId="0" applyFont="1" applyBorder="1" applyAlignment="1" applyProtection="1">
      <alignment horizontal="center" vertical="center" wrapText="1"/>
      <protection locked="0"/>
    </xf>
    <xf numFmtId="0" fontId="158" fillId="0" borderId="65" xfId="0" applyFont="1" applyBorder="1" applyAlignment="1" applyProtection="1">
      <alignment horizontal="center" vertical="center" wrapText="1"/>
      <protection locked="0"/>
    </xf>
    <xf numFmtId="0" fontId="163" fillId="0" borderId="35" xfId="1" applyFont="1" applyBorder="1" applyAlignment="1">
      <alignment horizontal="center"/>
    </xf>
    <xf numFmtId="0" fontId="165" fillId="0" borderId="58" xfId="1" applyFont="1" applyBorder="1" applyAlignment="1">
      <alignment horizontal="distributed" vertical="center"/>
    </xf>
    <xf numFmtId="0" fontId="165" fillId="0" borderId="60" xfId="1" applyFont="1" applyBorder="1" applyAlignment="1">
      <alignment horizontal="distributed" vertical="center"/>
    </xf>
    <xf numFmtId="176" fontId="165" fillId="0" borderId="58" xfId="1" applyNumberFormat="1" applyFont="1" applyBorder="1" applyAlignment="1">
      <alignment horizontal="center" vertical="center" wrapText="1"/>
    </xf>
    <xf numFmtId="176" fontId="165" fillId="0" borderId="59" xfId="1" applyNumberFormat="1" applyFont="1" applyBorder="1" applyAlignment="1">
      <alignment horizontal="center" vertical="center" wrapText="1"/>
    </xf>
    <xf numFmtId="176" fontId="165" fillId="0" borderId="59" xfId="1" applyNumberFormat="1" applyFont="1" applyBorder="1" applyAlignment="1">
      <alignment horizontal="right" vertical="center" shrinkToFit="1"/>
    </xf>
    <xf numFmtId="176" fontId="165" fillId="10" borderId="59" xfId="1" applyNumberFormat="1" applyFont="1" applyFill="1" applyBorder="1" applyAlignment="1" applyProtection="1">
      <alignment horizontal="right" vertical="center" shrinkToFit="1"/>
      <protection locked="0"/>
    </xf>
    <xf numFmtId="176" fontId="165" fillId="0" borderId="58" xfId="1" applyNumberFormat="1" applyFont="1" applyBorder="1" applyAlignment="1">
      <alignment horizontal="center" vertical="center"/>
    </xf>
    <xf numFmtId="176" fontId="165" fillId="0" borderId="60" xfId="1" applyNumberFormat="1" applyFont="1" applyBorder="1" applyAlignment="1">
      <alignment horizontal="center" vertical="center"/>
    </xf>
    <xf numFmtId="176" fontId="165" fillId="0" borderId="58" xfId="1" applyNumberFormat="1" applyFont="1" applyBorder="1" applyAlignment="1">
      <alignment horizontal="right" vertical="center"/>
    </xf>
    <xf numFmtId="176" fontId="165" fillId="0" borderId="59" xfId="1" applyNumberFormat="1" applyFont="1" applyBorder="1" applyAlignment="1">
      <alignment horizontal="right" vertical="center"/>
    </xf>
    <xf numFmtId="176" fontId="165" fillId="0" borderId="59" xfId="1" applyNumberFormat="1" applyFont="1" applyBorder="1" applyAlignment="1">
      <alignment horizontal="center" vertical="center"/>
    </xf>
    <xf numFmtId="176" fontId="165" fillId="0" borderId="59" xfId="1" applyNumberFormat="1" applyFont="1" applyBorder="1" applyAlignment="1">
      <alignment horizontal="left" vertical="center"/>
    </xf>
    <xf numFmtId="176" fontId="165" fillId="0" borderId="60" xfId="1" applyNumberFormat="1" applyFont="1" applyBorder="1" applyAlignment="1">
      <alignment horizontal="left" vertical="center"/>
    </xf>
    <xf numFmtId="0" fontId="162" fillId="0" borderId="35" xfId="1" applyFont="1" applyBorder="1" applyAlignment="1">
      <alignment horizontal="left" vertical="center"/>
    </xf>
    <xf numFmtId="0" fontId="58" fillId="0" borderId="35" xfId="1" applyBorder="1" applyAlignment="1">
      <alignment horizontal="center"/>
    </xf>
    <xf numFmtId="0" fontId="58" fillId="0" borderId="0" xfId="1" applyAlignment="1">
      <alignment horizontal="center"/>
    </xf>
    <xf numFmtId="0" fontId="163" fillId="0" borderId="0" xfId="1" applyFont="1" applyAlignment="1">
      <alignment horizontal="center"/>
    </xf>
    <xf numFmtId="176" fontId="165" fillId="0" borderId="80" xfId="1" applyNumberFormat="1" applyFont="1" applyBorder="1" applyAlignment="1">
      <alignment horizontal="center" vertical="center"/>
    </xf>
    <xf numFmtId="176" fontId="165" fillId="0" borderId="35" xfId="1" applyNumberFormat="1" applyFont="1" applyBorder="1" applyAlignment="1">
      <alignment horizontal="center" vertical="center"/>
    </xf>
    <xf numFmtId="176" fontId="165" fillId="0" borderId="76" xfId="1" applyNumberFormat="1" applyFont="1" applyBorder="1" applyAlignment="1">
      <alignment horizontal="center" vertical="center"/>
    </xf>
    <xf numFmtId="176" fontId="165" fillId="0" borderId="65" xfId="1" applyNumberFormat="1" applyFont="1" applyBorder="1" applyAlignment="1">
      <alignment horizontal="center" vertical="center"/>
    </xf>
    <xf numFmtId="0" fontId="165" fillId="0" borderId="75" xfId="1" applyFont="1" applyBorder="1" applyAlignment="1">
      <alignment horizontal="center" vertical="center" wrapText="1"/>
    </xf>
    <xf numFmtId="0" fontId="165" fillId="0" borderId="61" xfId="1" applyFont="1" applyBorder="1" applyAlignment="1">
      <alignment horizontal="center" vertical="center" wrapText="1"/>
    </xf>
    <xf numFmtId="0" fontId="165" fillId="0" borderId="64" xfId="1" applyFont="1" applyBorder="1" applyAlignment="1">
      <alignment horizontal="center" vertical="center" wrapText="1"/>
    </xf>
    <xf numFmtId="0" fontId="165" fillId="0" borderId="75" xfId="1" applyFont="1" applyBorder="1" applyAlignment="1">
      <alignment horizontal="center" vertical="center" textRotation="255" shrinkToFit="1"/>
    </xf>
    <xf numFmtId="0" fontId="165" fillId="0" borderId="61" xfId="1" applyFont="1" applyBorder="1" applyAlignment="1">
      <alignment horizontal="center" vertical="center" textRotation="255" shrinkToFit="1"/>
    </xf>
    <xf numFmtId="0" fontId="165" fillId="0" borderId="64" xfId="1" applyFont="1" applyBorder="1" applyAlignment="1">
      <alignment horizontal="center" vertical="center" textRotation="255" shrinkToFit="1"/>
    </xf>
    <xf numFmtId="0" fontId="165" fillId="0" borderId="75" xfId="1" applyFont="1" applyBorder="1" applyAlignment="1">
      <alignment horizontal="center" vertical="center"/>
    </xf>
    <xf numFmtId="0" fontId="165" fillId="0" borderId="81" xfId="1" applyFont="1" applyBorder="1" applyAlignment="1">
      <alignment horizontal="center" vertical="center"/>
    </xf>
    <xf numFmtId="0" fontId="165" fillId="0" borderId="64" xfId="1" applyFont="1" applyBorder="1" applyAlignment="1">
      <alignment horizontal="center" vertical="center"/>
    </xf>
    <xf numFmtId="0" fontId="165" fillId="0" borderId="85" xfId="1" applyFont="1" applyBorder="1" applyAlignment="1">
      <alignment horizontal="center" vertical="center"/>
    </xf>
    <xf numFmtId="176" fontId="165" fillId="0" borderId="82" xfId="1" applyNumberFormat="1" applyFont="1" applyBorder="1" applyAlignment="1">
      <alignment horizontal="center" vertical="center"/>
    </xf>
    <xf numFmtId="176" fontId="165" fillId="0" borderId="86" xfId="1" applyNumberFormat="1" applyFont="1" applyBorder="1" applyAlignment="1">
      <alignment horizontal="center" vertical="center"/>
    </xf>
    <xf numFmtId="0" fontId="163" fillId="0" borderId="61" xfId="1" applyFont="1" applyBorder="1" applyAlignment="1">
      <alignment horizontal="center" vertical="center"/>
    </xf>
    <xf numFmtId="0" fontId="163" fillId="0" borderId="0" xfId="1" applyFont="1" applyAlignment="1">
      <alignment horizontal="center" vertical="center"/>
    </xf>
    <xf numFmtId="0" fontId="163" fillId="0" borderId="64" xfId="1" applyFont="1" applyBorder="1" applyAlignment="1">
      <alignment horizontal="center" vertical="center"/>
    </xf>
    <xf numFmtId="0" fontId="163" fillId="0" borderId="35" xfId="1" applyFont="1" applyBorder="1" applyAlignment="1">
      <alignment horizontal="center" vertical="center"/>
    </xf>
    <xf numFmtId="0" fontId="165" fillId="0" borderId="61" xfId="1" applyFont="1" applyBorder="1" applyAlignment="1">
      <alignment horizontal="center" vertical="center"/>
    </xf>
    <xf numFmtId="0" fontId="165" fillId="0" borderId="90" xfId="1" applyFont="1" applyBorder="1" applyAlignment="1">
      <alignment horizontal="center" vertical="center"/>
    </xf>
    <xf numFmtId="176" fontId="165" fillId="0" borderId="91" xfId="1" applyNumberFormat="1" applyFont="1" applyBorder="1" applyAlignment="1">
      <alignment horizontal="center" vertical="center"/>
    </xf>
    <xf numFmtId="176" fontId="165" fillId="0" borderId="0" xfId="1" applyNumberFormat="1" applyFont="1" applyAlignment="1">
      <alignment horizontal="center" vertical="center"/>
    </xf>
    <xf numFmtId="176" fontId="165" fillId="0" borderId="74" xfId="1" applyNumberFormat="1" applyFont="1" applyBorder="1" applyAlignment="1">
      <alignment horizontal="center" vertical="center"/>
    </xf>
    <xf numFmtId="176" fontId="165" fillId="0" borderId="83" xfId="1" applyNumberFormat="1" applyFont="1" applyBorder="1" applyAlignment="1">
      <alignment horizontal="center" vertical="center"/>
    </xf>
    <xf numFmtId="176" fontId="165" fillId="0" borderId="84" xfId="1" applyNumberFormat="1" applyFont="1" applyBorder="1" applyAlignment="1">
      <alignment horizontal="center" vertical="center"/>
    </xf>
    <xf numFmtId="176" fontId="168" fillId="0" borderId="82" xfId="1" applyNumberFormat="1" applyFont="1" applyBorder="1" applyAlignment="1">
      <alignment horizontal="center" vertical="center" shrinkToFit="1"/>
    </xf>
    <xf numFmtId="176" fontId="168" fillId="0" borderId="80" xfId="1" applyNumberFormat="1" applyFont="1" applyBorder="1" applyAlignment="1">
      <alignment horizontal="center" vertical="center" shrinkToFit="1"/>
    </xf>
    <xf numFmtId="176" fontId="168" fillId="0" borderId="76" xfId="1" applyNumberFormat="1" applyFont="1" applyBorder="1" applyAlignment="1">
      <alignment horizontal="center" vertical="center" shrinkToFit="1"/>
    </xf>
    <xf numFmtId="176" fontId="165" fillId="2" borderId="75" xfId="1" applyNumberFormat="1" applyFont="1" applyFill="1" applyBorder="1" applyAlignment="1">
      <alignment horizontal="left" vertical="center"/>
    </xf>
    <xf numFmtId="176" fontId="165" fillId="2" borderId="80" xfId="1" applyNumberFormat="1" applyFont="1" applyFill="1" applyBorder="1" applyAlignment="1">
      <alignment horizontal="left" vertical="center"/>
    </xf>
    <xf numFmtId="176" fontId="165" fillId="2" borderId="76" xfId="1" applyNumberFormat="1" applyFont="1" applyFill="1" applyBorder="1" applyAlignment="1">
      <alignment horizontal="left" vertical="center"/>
    </xf>
    <xf numFmtId="176" fontId="165" fillId="2" borderId="61" xfId="1" applyNumberFormat="1" applyFont="1" applyFill="1" applyBorder="1" applyAlignment="1">
      <alignment horizontal="left" vertical="center"/>
    </xf>
    <xf numFmtId="176" fontId="165" fillId="2" borderId="0" xfId="1" applyNumberFormat="1" applyFont="1" applyFill="1" applyAlignment="1">
      <alignment horizontal="left" vertical="center"/>
    </xf>
    <xf numFmtId="176" fontId="165" fillId="2" borderId="74" xfId="1" applyNumberFormat="1" applyFont="1" applyFill="1" applyBorder="1" applyAlignment="1">
      <alignment horizontal="left" vertical="center"/>
    </xf>
    <xf numFmtId="176" fontId="165" fillId="0" borderId="61" xfId="1" applyNumberFormat="1" applyFont="1" applyBorder="1" applyAlignment="1">
      <alignment horizontal="center" vertical="center"/>
    </xf>
    <xf numFmtId="176" fontId="165" fillId="0" borderId="64" xfId="1" applyNumberFormat="1" applyFont="1" applyBorder="1" applyAlignment="1">
      <alignment horizontal="center" vertical="center"/>
    </xf>
    <xf numFmtId="176" fontId="168" fillId="0" borderId="87" xfId="1" applyNumberFormat="1" applyFont="1" applyBorder="1" applyAlignment="1">
      <alignment horizontal="center" vertical="center" shrinkToFit="1"/>
    </xf>
    <xf numFmtId="176" fontId="168" fillId="0" borderId="88" xfId="1" applyNumberFormat="1" applyFont="1" applyBorder="1" applyAlignment="1">
      <alignment horizontal="center" vertical="center" shrinkToFit="1"/>
    </xf>
    <xf numFmtId="176" fontId="168" fillId="0" borderId="89" xfId="1" applyNumberFormat="1" applyFont="1" applyBorder="1" applyAlignment="1">
      <alignment horizontal="center" vertical="center" shrinkToFit="1"/>
    </xf>
    <xf numFmtId="176" fontId="168" fillId="0" borderId="91" xfId="1" applyNumberFormat="1" applyFont="1" applyBorder="1" applyAlignment="1">
      <alignment horizontal="center" vertical="center" shrinkToFit="1"/>
    </xf>
    <xf numFmtId="176" fontId="168" fillId="0" borderId="0" xfId="1" applyNumberFormat="1" applyFont="1" applyAlignment="1">
      <alignment horizontal="center" vertical="center" shrinkToFit="1"/>
    </xf>
    <xf numFmtId="176" fontId="168" fillId="0" borderId="74" xfId="1" applyNumberFormat="1" applyFont="1" applyBorder="1" applyAlignment="1">
      <alignment horizontal="center" vertical="center" shrinkToFit="1"/>
    </xf>
    <xf numFmtId="176" fontId="168" fillId="0" borderId="86" xfId="1" applyNumberFormat="1" applyFont="1" applyBorder="1" applyAlignment="1">
      <alignment horizontal="center" vertical="center" shrinkToFit="1"/>
    </xf>
    <xf numFmtId="176" fontId="168" fillId="0" borderId="35" xfId="1" applyNumberFormat="1" applyFont="1" applyBorder="1" applyAlignment="1">
      <alignment horizontal="center" vertical="center" shrinkToFit="1"/>
    </xf>
    <xf numFmtId="176" fontId="168" fillId="0" borderId="65" xfId="1" applyNumberFormat="1" applyFont="1" applyBorder="1" applyAlignment="1">
      <alignment horizontal="center" vertical="center" shrinkToFit="1"/>
    </xf>
    <xf numFmtId="176" fontId="168" fillId="0" borderId="0" xfId="1" applyNumberFormat="1" applyFont="1" applyAlignment="1" applyProtection="1">
      <alignment horizontal="center" vertical="center" wrapText="1"/>
      <protection locked="0"/>
    </xf>
    <xf numFmtId="176" fontId="168" fillId="0" borderId="35" xfId="1" applyNumberFormat="1" applyFont="1" applyBorder="1" applyAlignment="1" applyProtection="1">
      <alignment horizontal="center" vertical="center" wrapText="1"/>
      <protection locked="0"/>
    </xf>
    <xf numFmtId="176" fontId="168" fillId="10" borderId="61" xfId="1" applyNumberFormat="1" applyFont="1" applyFill="1" applyBorder="1" applyAlignment="1" applyProtection="1">
      <alignment horizontal="center" vertical="center" shrinkToFit="1"/>
      <protection locked="0"/>
    </xf>
    <xf numFmtId="176" fontId="168" fillId="10" borderId="0" xfId="1" applyNumberFormat="1" applyFont="1" applyFill="1" applyAlignment="1" applyProtection="1">
      <alignment horizontal="center" vertical="center" shrinkToFit="1"/>
      <protection locked="0"/>
    </xf>
    <xf numFmtId="176" fontId="168" fillId="10" borderId="64" xfId="1" applyNumberFormat="1" applyFont="1" applyFill="1" applyBorder="1" applyAlignment="1" applyProtection="1">
      <alignment horizontal="center" vertical="center" shrinkToFit="1"/>
      <protection locked="0"/>
    </xf>
    <xf numFmtId="176" fontId="168" fillId="10" borderId="35" xfId="1" applyNumberFormat="1" applyFont="1" applyFill="1" applyBorder="1" applyAlignment="1" applyProtection="1">
      <alignment horizontal="center" vertical="center" shrinkToFit="1"/>
      <protection locked="0"/>
    </xf>
    <xf numFmtId="176" fontId="168" fillId="10" borderId="0" xfId="1" applyNumberFormat="1" applyFont="1" applyFill="1" applyAlignment="1">
      <alignment horizontal="center" vertical="center" shrinkToFit="1"/>
    </xf>
    <xf numFmtId="176" fontId="168" fillId="10" borderId="74" xfId="1" applyNumberFormat="1" applyFont="1" applyFill="1" applyBorder="1" applyAlignment="1">
      <alignment horizontal="center" vertical="center" shrinkToFit="1"/>
    </xf>
    <xf numFmtId="176" fontId="168" fillId="10" borderId="35" xfId="1" applyNumberFormat="1" applyFont="1" applyFill="1" applyBorder="1" applyAlignment="1">
      <alignment horizontal="center" vertical="center" shrinkToFit="1"/>
    </xf>
    <xf numFmtId="176" fontId="168" fillId="10" borderId="65" xfId="1" applyNumberFormat="1" applyFont="1" applyFill="1" applyBorder="1" applyAlignment="1">
      <alignment horizontal="center" vertical="center" shrinkToFit="1"/>
    </xf>
    <xf numFmtId="0" fontId="58" fillId="0" borderId="80" xfId="1" applyBorder="1" applyAlignment="1">
      <alignment horizontal="center" vertical="center"/>
    </xf>
    <xf numFmtId="0" fontId="58" fillId="0" borderId="59" xfId="1" applyBorder="1" applyAlignment="1">
      <alignment horizontal="center" vertical="center"/>
    </xf>
    <xf numFmtId="0" fontId="58" fillId="0" borderId="60" xfId="1" applyBorder="1" applyAlignment="1">
      <alignment horizontal="center" vertical="center"/>
    </xf>
    <xf numFmtId="0" fontId="58" fillId="0" borderId="92" xfId="1" applyBorder="1" applyAlignment="1">
      <alignment horizontal="center" vertical="center"/>
    </xf>
    <xf numFmtId="0" fontId="58" fillId="0" borderId="92" xfId="1" applyBorder="1" applyAlignment="1">
      <alignment horizontal="distributed" vertical="center"/>
    </xf>
    <xf numFmtId="0" fontId="58" fillId="0" borderId="75" xfId="1" applyBorder="1" applyAlignment="1">
      <alignment horizontal="center" vertical="center"/>
    </xf>
    <xf numFmtId="0" fontId="58" fillId="0" borderId="92" xfId="1" applyBorder="1" applyAlignment="1">
      <alignment horizontal="center" vertical="center" shrinkToFit="1"/>
    </xf>
    <xf numFmtId="0" fontId="58" fillId="0" borderId="94" xfId="1" applyBorder="1" applyAlignment="1">
      <alignment horizontal="center" vertical="center" shrinkToFit="1"/>
    </xf>
    <xf numFmtId="0" fontId="58" fillId="0" borderId="59" xfId="1" applyBorder="1" applyAlignment="1">
      <alignment horizontal="center" vertical="center" shrinkToFit="1"/>
    </xf>
    <xf numFmtId="0" fontId="58" fillId="0" borderId="93" xfId="1" applyBorder="1" applyAlignment="1">
      <alignment horizontal="center" vertical="center" shrinkToFit="1"/>
    </xf>
    <xf numFmtId="0" fontId="58" fillId="0" borderId="94" xfId="1" applyBorder="1" applyAlignment="1">
      <alignment horizontal="distributed" vertical="center"/>
    </xf>
    <xf numFmtId="0" fontId="58" fillId="0" borderId="59" xfId="1" applyBorder="1" applyAlignment="1">
      <alignment horizontal="distributed" vertical="center"/>
    </xf>
    <xf numFmtId="0" fontId="58" fillId="0" borderId="93" xfId="1" applyBorder="1" applyAlignment="1">
      <alignment horizontal="distributed" vertical="center"/>
    </xf>
    <xf numFmtId="0" fontId="58" fillId="0" borderId="0" xfId="1">
      <alignment vertical="center"/>
    </xf>
    <xf numFmtId="0" fontId="58" fillId="0" borderId="100" xfId="1" applyBorder="1">
      <alignment vertical="center"/>
    </xf>
    <xf numFmtId="0" fontId="58" fillId="0" borderId="101" xfId="1" applyBorder="1" applyProtection="1">
      <alignment vertical="center"/>
      <protection locked="0"/>
    </xf>
    <xf numFmtId="0" fontId="58" fillId="0" borderId="0" xfId="1" applyProtection="1">
      <alignment vertical="center"/>
      <protection locked="0"/>
    </xf>
    <xf numFmtId="0" fontId="171" fillId="0" borderId="75" xfId="1" applyFont="1" applyBorder="1" applyAlignment="1">
      <alignment horizontal="center" vertical="center" shrinkToFit="1"/>
    </xf>
    <xf numFmtId="0" fontId="171" fillId="0" borderId="80" xfId="1" applyFont="1" applyBorder="1" applyAlignment="1">
      <alignment horizontal="center" vertical="center" shrinkToFit="1"/>
    </xf>
    <xf numFmtId="0" fontId="171" fillId="0" borderId="76" xfId="1" applyFont="1" applyBorder="1" applyAlignment="1">
      <alignment horizontal="center" vertical="center" shrinkToFit="1"/>
    </xf>
    <xf numFmtId="0" fontId="171" fillId="0" borderId="64" xfId="1" applyFont="1" applyBorder="1" applyAlignment="1">
      <alignment horizontal="center" vertical="center" shrinkToFit="1"/>
    </xf>
    <xf numFmtId="0" fontId="171" fillId="0" borderId="35" xfId="1" applyFont="1" applyBorder="1" applyAlignment="1">
      <alignment horizontal="center" vertical="center" shrinkToFit="1"/>
    </xf>
    <xf numFmtId="0" fontId="171" fillId="0" borderId="65" xfId="1" applyFont="1" applyBorder="1" applyAlignment="1">
      <alignment horizontal="center" vertical="center" shrinkToFit="1"/>
    </xf>
    <xf numFmtId="0" fontId="172" fillId="0" borderId="95" xfId="1" applyFont="1" applyBorder="1" applyAlignment="1">
      <alignment horizontal="center" vertical="distributed" textRotation="255" shrinkToFit="1"/>
    </xf>
    <xf numFmtId="0" fontId="172" fillId="0" borderId="99" xfId="1" applyFont="1" applyBorder="1" applyAlignment="1">
      <alignment horizontal="center" vertical="distributed" textRotation="255" shrinkToFit="1"/>
    </xf>
    <xf numFmtId="0" fontId="173" fillId="0" borderId="75" xfId="1" applyFont="1" applyBorder="1" applyAlignment="1">
      <alignment horizontal="distributed" vertical="center" shrinkToFit="1"/>
    </xf>
    <xf numFmtId="0" fontId="173" fillId="0" borderId="76" xfId="1" applyFont="1" applyBorder="1" applyAlignment="1">
      <alignment horizontal="distributed" vertical="center" shrinkToFit="1"/>
    </xf>
    <xf numFmtId="0" fontId="173" fillId="0" borderId="61" xfId="1" applyFont="1" applyBorder="1" applyAlignment="1">
      <alignment horizontal="distributed" vertical="center" shrinkToFit="1"/>
    </xf>
    <xf numFmtId="0" fontId="173" fillId="0" borderId="74" xfId="1" applyFont="1" applyBorder="1" applyAlignment="1">
      <alignment horizontal="distributed" vertical="center" shrinkToFit="1"/>
    </xf>
    <xf numFmtId="0" fontId="173" fillId="0" borderId="64" xfId="1" applyFont="1" applyBorder="1" applyAlignment="1">
      <alignment horizontal="distributed" vertical="center" shrinkToFit="1"/>
    </xf>
    <xf numFmtId="0" fontId="173" fillId="0" borderId="65" xfId="1" applyFont="1" applyBorder="1" applyAlignment="1">
      <alignment horizontal="distributed" vertical="center" shrinkToFit="1"/>
    </xf>
    <xf numFmtId="0" fontId="105" fillId="0" borderId="97" xfId="0" applyFont="1" applyBorder="1" applyAlignment="1">
      <alignment horizontal="center" vertical="center"/>
    </xf>
    <xf numFmtId="0" fontId="105" fillId="0" borderId="102" xfId="0" applyFont="1" applyBorder="1" applyAlignment="1">
      <alignment horizontal="center" vertical="center"/>
    </xf>
    <xf numFmtId="0" fontId="105" fillId="0" borderId="106" xfId="0" applyFont="1" applyBorder="1" applyAlignment="1">
      <alignment horizontal="center" vertical="center"/>
    </xf>
    <xf numFmtId="0" fontId="174" fillId="0" borderId="80" xfId="1" applyFont="1" applyBorder="1" applyAlignment="1">
      <alignment horizontal="center" vertical="center" wrapText="1"/>
    </xf>
    <xf numFmtId="0" fontId="174" fillId="0" borderId="76" xfId="1" applyFont="1" applyBorder="1" applyAlignment="1">
      <alignment horizontal="center" vertical="center" wrapText="1"/>
    </xf>
    <xf numFmtId="0" fontId="174" fillId="0" borderId="0" xfId="1" applyFont="1" applyAlignment="1">
      <alignment horizontal="center" vertical="center" wrapText="1"/>
    </xf>
    <xf numFmtId="0" fontId="174" fillId="0" borderId="74" xfId="1" applyFont="1" applyBorder="1" applyAlignment="1">
      <alignment horizontal="center" vertical="center" wrapText="1"/>
    </xf>
    <xf numFmtId="0" fontId="174" fillId="0" borderId="35" xfId="1" applyFont="1" applyBorder="1" applyAlignment="1">
      <alignment horizontal="center" vertical="center" wrapText="1"/>
    </xf>
    <xf numFmtId="0" fontId="174" fillId="0" borderId="65" xfId="1" applyFont="1" applyBorder="1" applyAlignment="1">
      <alignment horizontal="center" vertical="center" wrapText="1"/>
    </xf>
    <xf numFmtId="0" fontId="171" fillId="0" borderId="58" xfId="1" applyFont="1" applyBorder="1" applyAlignment="1">
      <alignment horizontal="center" vertical="center" wrapText="1"/>
    </xf>
    <xf numFmtId="0" fontId="171" fillId="0" borderId="60" xfId="1" applyFont="1" applyBorder="1" applyAlignment="1">
      <alignment horizontal="center" vertical="center" wrapText="1"/>
    </xf>
    <xf numFmtId="0" fontId="171" fillId="0" borderId="58" xfId="1" applyFont="1" applyBorder="1" applyAlignment="1">
      <alignment horizontal="center" vertical="center"/>
    </xf>
    <xf numFmtId="0" fontId="171" fillId="0" borderId="60" xfId="1" applyFont="1" applyBorder="1" applyAlignment="1">
      <alignment horizontal="center" vertical="center"/>
    </xf>
    <xf numFmtId="0" fontId="58" fillId="0" borderId="61" xfId="1" applyBorder="1">
      <alignment vertical="center"/>
    </xf>
    <xf numFmtId="0" fontId="58" fillId="0" borderId="76" xfId="1" applyBorder="1" applyAlignment="1">
      <alignment horizontal="center" vertical="center"/>
    </xf>
    <xf numFmtId="0" fontId="171" fillId="0" borderId="105" xfId="1" applyFont="1" applyBorder="1" applyAlignment="1">
      <alignment horizontal="center" vertical="center"/>
    </xf>
    <xf numFmtId="0" fontId="171" fillId="0" borderId="109" xfId="1" applyFont="1" applyBorder="1" applyAlignment="1">
      <alignment horizontal="center" vertical="center"/>
    </xf>
    <xf numFmtId="0" fontId="58" fillId="0" borderId="64" xfId="1" applyBorder="1">
      <alignment vertical="center"/>
    </xf>
    <xf numFmtId="0" fontId="58" fillId="0" borderId="35" xfId="1" applyBorder="1">
      <alignment vertical="center"/>
    </xf>
    <xf numFmtId="0" fontId="58" fillId="0" borderId="74" xfId="1" applyBorder="1" applyProtection="1">
      <alignment vertical="center"/>
      <protection locked="0"/>
    </xf>
    <xf numFmtId="0" fontId="175" fillId="0" borderId="0" xfId="1" applyFont="1" applyAlignment="1">
      <alignment horizontal="center" vertical="center" textRotation="255"/>
    </xf>
    <xf numFmtId="0" fontId="58" fillId="0" borderId="65" xfId="1" applyBorder="1" applyProtection="1">
      <alignment vertical="center"/>
      <protection locked="0"/>
    </xf>
    <xf numFmtId="0" fontId="58" fillId="0" borderId="90" xfId="1" applyBorder="1" applyProtection="1">
      <alignment vertical="center"/>
      <protection locked="0"/>
    </xf>
    <xf numFmtId="0" fontId="58" fillId="0" borderId="91" xfId="1" applyBorder="1" applyProtection="1">
      <alignment vertical="center"/>
      <protection locked="0"/>
    </xf>
    <xf numFmtId="0" fontId="58" fillId="0" borderId="110" xfId="1" applyBorder="1">
      <alignment vertical="center"/>
    </xf>
    <xf numFmtId="0" fontId="58" fillId="0" borderId="111" xfId="1" applyBorder="1" applyProtection="1">
      <alignment vertical="center"/>
      <protection locked="0"/>
    </xf>
    <xf numFmtId="0" fontId="58" fillId="0" borderId="35" xfId="1" applyBorder="1" applyProtection="1">
      <alignment vertical="center"/>
      <protection locked="0"/>
    </xf>
    <xf numFmtId="0" fontId="58" fillId="0" borderId="74" xfId="1" applyBorder="1">
      <alignment vertical="center"/>
    </xf>
    <xf numFmtId="0" fontId="171" fillId="0" borderId="75" xfId="1" applyFont="1" applyBorder="1" applyAlignment="1">
      <alignment horizontal="center" vertical="center"/>
    </xf>
    <xf numFmtId="0" fontId="171" fillId="0" borderId="76" xfId="1" applyFont="1" applyBorder="1" applyAlignment="1">
      <alignment horizontal="center" vertical="center"/>
    </xf>
    <xf numFmtId="0" fontId="171" fillId="0" borderId="64" xfId="1" applyFont="1" applyBorder="1" applyAlignment="1">
      <alignment horizontal="center" vertical="center"/>
    </xf>
    <xf numFmtId="0" fontId="171" fillId="0" borderId="65" xfId="1" applyFont="1" applyBorder="1" applyAlignment="1">
      <alignment horizontal="center" vertical="center"/>
    </xf>
    <xf numFmtId="0" fontId="171" fillId="0" borderId="103" xfId="1" applyFont="1" applyBorder="1" applyAlignment="1">
      <alignment horizontal="center" vertical="center"/>
    </xf>
    <xf numFmtId="0" fontId="171" fillId="0" borderId="104" xfId="1" applyFont="1" applyBorder="1" applyAlignment="1">
      <alignment horizontal="center" vertical="center"/>
    </xf>
    <xf numFmtId="0" fontId="171" fillId="0" borderId="107" xfId="1" applyFont="1" applyBorder="1" applyAlignment="1">
      <alignment horizontal="center" vertical="center"/>
    </xf>
    <xf numFmtId="0" fontId="171" fillId="0" borderId="108" xfId="1" applyFont="1" applyBorder="1" applyAlignment="1">
      <alignment horizontal="center" vertical="center"/>
    </xf>
    <xf numFmtId="0" fontId="58" fillId="0" borderId="85" xfId="1" applyBorder="1" applyProtection="1">
      <alignment vertical="center"/>
      <protection locked="0"/>
    </xf>
    <xf numFmtId="0" fontId="58" fillId="0" borderId="86" xfId="1" applyBorder="1" applyProtection="1">
      <alignment vertical="center"/>
      <protection locked="0"/>
    </xf>
    <xf numFmtId="0" fontId="90" fillId="0" borderId="75" xfId="0" applyFont="1" applyBorder="1" applyAlignment="1">
      <alignment horizontal="center" vertical="center"/>
    </xf>
    <xf numFmtId="0" fontId="90" fillId="0" borderId="76" xfId="0" applyFont="1" applyBorder="1" applyAlignment="1">
      <alignment horizontal="center" vertical="center"/>
    </xf>
    <xf numFmtId="0" fontId="90" fillId="0" borderId="64" xfId="0" applyFont="1" applyBorder="1" applyAlignment="1">
      <alignment horizontal="center" vertical="center"/>
    </xf>
    <xf numFmtId="0" fontId="90" fillId="0" borderId="65" xfId="0" applyFont="1" applyBorder="1" applyAlignment="1">
      <alignment horizontal="center" vertical="center"/>
    </xf>
    <xf numFmtId="0" fontId="90" fillId="0" borderId="95" xfId="0" applyFont="1" applyBorder="1" applyAlignment="1">
      <alignment horizontal="center" vertical="center"/>
    </xf>
    <xf numFmtId="0" fontId="90" fillId="0" borderId="98" xfId="0" applyFont="1" applyBorder="1" applyAlignment="1">
      <alignment horizontal="center" vertical="center"/>
    </xf>
    <xf numFmtId="0" fontId="58" fillId="0" borderId="0" xfId="1" applyAlignment="1">
      <alignment horizontal="center" vertical="center"/>
    </xf>
    <xf numFmtId="0" fontId="173" fillId="0" borderId="58" xfId="1" applyFont="1" applyBorder="1" applyAlignment="1">
      <alignment horizontal="distributed" vertical="center" shrinkToFit="1"/>
    </xf>
    <xf numFmtId="0" fontId="173" fillId="0" borderId="60" xfId="1" applyFont="1" applyBorder="1" applyAlignment="1">
      <alignment horizontal="distributed" vertical="center" shrinkToFit="1"/>
    </xf>
    <xf numFmtId="0" fontId="90" fillId="0" borderId="58" xfId="0" applyFont="1" applyBorder="1" applyAlignment="1">
      <alignment horizontal="center" vertical="center"/>
    </xf>
    <xf numFmtId="0" fontId="90" fillId="0" borderId="60" xfId="0" applyFont="1" applyBorder="1" applyAlignment="1">
      <alignment horizontal="center" vertical="center"/>
    </xf>
    <xf numFmtId="0" fontId="169" fillId="0" borderId="0" xfId="1" applyFont="1" applyAlignment="1">
      <alignment horizontal="left" vertical="top" wrapText="1"/>
    </xf>
    <xf numFmtId="0" fontId="169" fillId="0" borderId="74" xfId="1" applyFont="1" applyBorder="1" applyAlignment="1">
      <alignment horizontal="left" vertical="top" wrapText="1"/>
    </xf>
    <xf numFmtId="0" fontId="169" fillId="0" borderId="35" xfId="1" applyFont="1" applyBorder="1" applyAlignment="1">
      <alignment horizontal="left" vertical="top" wrapText="1"/>
    </xf>
    <xf numFmtId="0" fontId="169" fillId="0" borderId="65" xfId="1" applyFont="1" applyBorder="1" applyAlignment="1">
      <alignment horizontal="left" vertical="top" wrapText="1"/>
    </xf>
    <xf numFmtId="0" fontId="58" fillId="0" borderId="75" xfId="1" applyBorder="1" applyAlignment="1">
      <alignment horizontal="left"/>
    </xf>
    <xf numFmtId="0" fontId="58" fillId="0" borderId="80" xfId="1" applyBorder="1" applyAlignment="1">
      <alignment horizontal="left"/>
    </xf>
    <xf numFmtId="0" fontId="58" fillId="0" borderId="76" xfId="1" applyBorder="1" applyAlignment="1">
      <alignment horizontal="left"/>
    </xf>
    <xf numFmtId="0" fontId="173" fillId="0" borderId="53" xfId="1" applyFont="1" applyBorder="1" applyAlignment="1">
      <alignment horizontal="distributed" vertical="center" wrapText="1" shrinkToFit="1"/>
    </xf>
    <xf numFmtId="0" fontId="173" fillId="0" borderId="52" xfId="1" applyFont="1" applyBorder="1" applyAlignment="1">
      <alignment horizontal="distributed" vertical="center" shrinkToFit="1"/>
    </xf>
    <xf numFmtId="0" fontId="58" fillId="0" borderId="61" xfId="1" applyBorder="1" applyAlignment="1">
      <alignment horizontal="left"/>
    </xf>
    <xf numFmtId="0" fontId="58" fillId="0" borderId="0" xfId="1" applyAlignment="1">
      <alignment horizontal="left"/>
    </xf>
    <xf numFmtId="0" fontId="58" fillId="0" borderId="74" xfId="1" applyBorder="1" applyAlignment="1">
      <alignment horizontal="left"/>
    </xf>
    <xf numFmtId="0" fontId="176" fillId="0" borderId="114" xfId="1" applyFont="1" applyBorder="1" applyAlignment="1">
      <alignment horizontal="center" vertical="center" wrapText="1" shrinkToFit="1"/>
    </xf>
    <xf numFmtId="0" fontId="176" fillId="0" borderId="115" xfId="1" applyFont="1" applyBorder="1" applyAlignment="1">
      <alignment horizontal="center" vertical="center" wrapText="1" shrinkToFit="1"/>
    </xf>
    <xf numFmtId="0" fontId="176" fillId="0" borderId="64" xfId="1" applyFont="1" applyBorder="1" applyAlignment="1">
      <alignment horizontal="center" vertical="center" wrapText="1" shrinkToFit="1"/>
    </xf>
    <xf numFmtId="0" fontId="176" fillId="0" borderId="65" xfId="1" applyFont="1" applyBorder="1" applyAlignment="1">
      <alignment horizontal="center" vertical="center" wrapText="1" shrinkToFit="1"/>
    </xf>
    <xf numFmtId="0" fontId="177" fillId="0" borderId="61" xfId="1" applyFont="1" applyBorder="1" applyAlignment="1">
      <alignment horizontal="left" vertical="center" wrapText="1"/>
    </xf>
    <xf numFmtId="0" fontId="177" fillId="0" borderId="0" xfId="1" applyFont="1" applyAlignment="1">
      <alignment horizontal="left" vertical="center" wrapText="1"/>
    </xf>
    <xf numFmtId="0" fontId="177" fillId="0" borderId="74" xfId="1" applyFont="1" applyBorder="1" applyAlignment="1">
      <alignment horizontal="left" vertical="center" wrapText="1"/>
    </xf>
    <xf numFmtId="0" fontId="177" fillId="0" borderId="64" xfId="1" applyFont="1" applyBorder="1" applyAlignment="1">
      <alignment horizontal="left" vertical="center" wrapText="1"/>
    </xf>
    <xf numFmtId="0" fontId="177" fillId="0" borderId="35" xfId="1" applyFont="1" applyBorder="1" applyAlignment="1">
      <alignment horizontal="left" vertical="center" wrapText="1"/>
    </xf>
    <xf numFmtId="0" fontId="177" fillId="0" borderId="65" xfId="1" applyFont="1" applyBorder="1" applyAlignment="1">
      <alignment horizontal="left" vertical="center" wrapText="1"/>
    </xf>
    <xf numFmtId="0" fontId="58" fillId="0" borderId="64" xfId="1" applyBorder="1" applyAlignment="1">
      <alignment horizontal="center" vertical="center"/>
    </xf>
    <xf numFmtId="0" fontId="58" fillId="0" borderId="65" xfId="1" applyBorder="1" applyAlignment="1">
      <alignment horizontal="center" vertical="center"/>
    </xf>
    <xf numFmtId="0" fontId="58" fillId="0" borderId="98" xfId="1" applyBorder="1" applyAlignment="1">
      <alignment horizontal="center" vertical="center"/>
    </xf>
    <xf numFmtId="0" fontId="58" fillId="0" borderId="95" xfId="1" applyBorder="1" applyAlignment="1">
      <alignment horizontal="center" vertical="center"/>
    </xf>
    <xf numFmtId="0" fontId="58" fillId="0" borderId="98" xfId="1" applyBorder="1" applyAlignment="1">
      <alignment horizontal="distributed" vertical="center"/>
    </xf>
    <xf numFmtId="0" fontId="58" fillId="0" borderId="95" xfId="1" applyBorder="1" applyAlignment="1">
      <alignment horizontal="distributed" vertical="center"/>
    </xf>
    <xf numFmtId="0" fontId="58" fillId="0" borderId="100" xfId="1" applyBorder="1" applyProtection="1">
      <alignment vertical="center"/>
      <protection locked="0"/>
    </xf>
    <xf numFmtId="0" fontId="58" fillId="0" borderId="61" xfId="1" applyBorder="1" applyProtection="1">
      <alignment vertical="center"/>
      <protection locked="0"/>
    </xf>
    <xf numFmtId="0" fontId="58" fillId="0" borderId="64" xfId="1" applyBorder="1" applyProtection="1">
      <alignment vertical="center"/>
      <protection locked="0"/>
    </xf>
    <xf numFmtId="0" fontId="58" fillId="0" borderId="110" xfId="1" applyBorder="1" applyProtection="1">
      <alignment vertical="center"/>
      <protection locked="0"/>
    </xf>
    <xf numFmtId="0" fontId="173" fillId="0" borderId="92" xfId="1" applyFont="1" applyBorder="1" applyAlignment="1">
      <alignment horizontal="distributed" vertical="center" shrinkToFit="1"/>
    </xf>
    <xf numFmtId="0" fontId="171" fillId="0" borderId="80" xfId="1" applyFont="1" applyBorder="1" applyAlignment="1">
      <alignment horizontal="center" vertical="center" wrapText="1"/>
    </xf>
    <xf numFmtId="0" fontId="171" fillId="0" borderId="80" xfId="1" applyFont="1" applyBorder="1" applyAlignment="1">
      <alignment horizontal="center" vertical="center"/>
    </xf>
    <xf numFmtId="0" fontId="171" fillId="0" borderId="0" xfId="1" applyFont="1" applyAlignment="1">
      <alignment horizontal="center" vertical="center"/>
    </xf>
    <xf numFmtId="176" fontId="168" fillId="0" borderId="119" xfId="1" applyNumberFormat="1" applyFont="1" applyBorder="1" applyAlignment="1">
      <alignment horizontal="center" vertical="center" shrinkToFit="1"/>
    </xf>
    <xf numFmtId="176" fontId="168" fillId="0" borderId="84" xfId="1" applyNumberFormat="1" applyFont="1" applyBorder="1" applyAlignment="1">
      <alignment horizontal="center" vertical="center" shrinkToFit="1"/>
    </xf>
    <xf numFmtId="176" fontId="168" fillId="0" borderId="120" xfId="1" applyNumberFormat="1" applyFont="1" applyBorder="1" applyAlignment="1">
      <alignment horizontal="center" vertical="center" shrinkToFit="1"/>
    </xf>
    <xf numFmtId="176" fontId="165" fillId="0" borderId="75" xfId="1" applyNumberFormat="1" applyFont="1" applyBorder="1" applyAlignment="1">
      <alignment horizontal="left" vertical="center"/>
    </xf>
    <xf numFmtId="176" fontId="165" fillId="0" borderId="80" xfId="1" applyNumberFormat="1" applyFont="1" applyBorder="1" applyAlignment="1">
      <alignment horizontal="left" vertical="center"/>
    </xf>
    <xf numFmtId="176" fontId="165" fillId="0" borderId="76" xfId="1" applyNumberFormat="1" applyFont="1" applyBorder="1" applyAlignment="1">
      <alignment horizontal="left" vertical="center"/>
    </xf>
    <xf numFmtId="176" fontId="165" fillId="0" borderId="61" xfId="1" applyNumberFormat="1" applyFont="1" applyBorder="1" applyAlignment="1">
      <alignment horizontal="left" vertical="center"/>
    </xf>
    <xf numFmtId="176" fontId="165" fillId="0" borderId="0" xfId="1" applyNumberFormat="1" applyFont="1" applyAlignment="1">
      <alignment horizontal="left" vertical="center"/>
    </xf>
    <xf numFmtId="176" fontId="165" fillId="0" borderId="74" xfId="1" applyNumberFormat="1" applyFont="1" applyBorder="1" applyAlignment="1">
      <alignment horizontal="left" vertical="center"/>
    </xf>
    <xf numFmtId="176" fontId="168" fillId="0" borderId="61" xfId="1" applyNumberFormat="1" applyFont="1" applyBorder="1" applyAlignment="1" applyProtection="1">
      <alignment horizontal="center" vertical="center" shrinkToFit="1"/>
      <protection locked="0"/>
    </xf>
    <xf numFmtId="176" fontId="168" fillId="0" borderId="0" xfId="1" applyNumberFormat="1" applyFont="1" applyAlignment="1" applyProtection="1">
      <alignment horizontal="center" vertical="center" shrinkToFit="1"/>
      <protection locked="0"/>
    </xf>
    <xf numFmtId="176" fontId="168" fillId="0" borderId="64" xfId="1" applyNumberFormat="1" applyFont="1" applyBorder="1" applyAlignment="1" applyProtection="1">
      <alignment horizontal="center" vertical="center" shrinkToFit="1"/>
      <protection locked="0"/>
    </xf>
    <xf numFmtId="176" fontId="168" fillId="0" borderId="35" xfId="1" applyNumberFormat="1" applyFont="1" applyBorder="1" applyAlignment="1" applyProtection="1">
      <alignment horizontal="center" vertical="center" shrinkToFit="1"/>
      <protection locked="0"/>
    </xf>
    <xf numFmtId="0" fontId="105" fillId="0" borderId="121" xfId="0" applyFont="1" applyBorder="1" applyAlignment="1">
      <alignment horizontal="center" vertical="center"/>
    </xf>
    <xf numFmtId="0" fontId="105" fillId="0" borderId="122" xfId="0" applyFont="1" applyBorder="1" applyAlignment="1">
      <alignment horizontal="center" vertical="center"/>
    </xf>
    <xf numFmtId="0" fontId="105" fillId="0" borderId="123" xfId="0" applyFont="1" applyBorder="1" applyAlignment="1">
      <alignment horizontal="center" vertical="center"/>
    </xf>
    <xf numFmtId="0" fontId="58" fillId="0" borderId="65" xfId="1" applyBorder="1">
      <alignment vertical="center"/>
    </xf>
    <xf numFmtId="0" fontId="90" fillId="0" borderId="124" xfId="0" applyFont="1" applyBorder="1" applyAlignment="1">
      <alignment horizontal="center" vertical="center"/>
    </xf>
    <xf numFmtId="0" fontId="90" fillId="0" borderId="125" xfId="0" applyFont="1" applyBorder="1" applyAlignment="1">
      <alignment horizontal="center" vertical="center"/>
    </xf>
    <xf numFmtId="0" fontId="79" fillId="0" borderId="0" xfId="1" applyFont="1" applyAlignment="1">
      <alignment horizontal="left" vertical="center"/>
    </xf>
    <xf numFmtId="176" fontId="78" fillId="0" borderId="0" xfId="1" applyNumberFormat="1" applyFont="1" applyAlignment="1">
      <alignment horizontal="right" wrapText="1"/>
    </xf>
    <xf numFmtId="176" fontId="79" fillId="0" borderId="0" xfId="1" applyNumberFormat="1" applyFont="1" applyAlignment="1">
      <alignment horizontal="left" wrapText="1"/>
    </xf>
    <xf numFmtId="176" fontId="79" fillId="0" borderId="0" xfId="1" applyNumberFormat="1" applyFont="1" applyAlignment="1">
      <alignment horizontal="left" vertical="center" wrapText="1"/>
    </xf>
    <xf numFmtId="176" fontId="79" fillId="0" borderId="74" xfId="1" applyNumberFormat="1" applyFont="1" applyBorder="1" applyAlignment="1">
      <alignment horizontal="left" vertical="center" wrapText="1"/>
    </xf>
    <xf numFmtId="0" fontId="181" fillId="0" borderId="0" xfId="1" applyFont="1" applyAlignment="1">
      <alignment horizontal="justify" vertical="center"/>
    </xf>
    <xf numFmtId="0" fontId="183" fillId="0" borderId="75" xfId="1" applyFont="1" applyBorder="1" applyAlignment="1">
      <alignment horizontal="center" vertical="center" wrapText="1"/>
    </xf>
    <xf numFmtId="0" fontId="184" fillId="0" borderId="80" xfId="1" applyFont="1" applyBorder="1" applyAlignment="1">
      <alignment horizontal="center" vertical="center" wrapText="1"/>
    </xf>
    <xf numFmtId="0" fontId="184" fillId="0" borderId="76" xfId="1" applyFont="1" applyBorder="1" applyAlignment="1">
      <alignment horizontal="center" vertical="center" wrapText="1"/>
    </xf>
    <xf numFmtId="0" fontId="185" fillId="0" borderId="61" xfId="0" applyFont="1" applyBorder="1" applyAlignment="1">
      <alignment horizontal="left" vertical="center"/>
    </xf>
    <xf numFmtId="0" fontId="185" fillId="0" borderId="0" xfId="0" applyFont="1" applyAlignment="1">
      <alignment horizontal="left" vertical="center"/>
    </xf>
    <xf numFmtId="176" fontId="78" fillId="0" borderId="0" xfId="1" applyNumberFormat="1" applyFont="1" applyAlignment="1">
      <alignment horizontal="center" vertical="center" shrinkToFit="1"/>
    </xf>
    <xf numFmtId="0" fontId="78" fillId="0" borderId="61" xfId="1" applyFont="1" applyBorder="1" applyAlignment="1">
      <alignment horizontal="justify" vertical="center" wrapText="1"/>
    </xf>
    <xf numFmtId="0" fontId="78" fillId="0" borderId="0" xfId="1" applyFont="1" applyAlignment="1">
      <alignment horizontal="justify" vertical="center" wrapText="1"/>
    </xf>
    <xf numFmtId="0" fontId="78" fillId="0" borderId="74" xfId="1" applyFont="1" applyBorder="1" applyAlignment="1">
      <alignment horizontal="justify" vertical="center" wrapText="1"/>
    </xf>
    <xf numFmtId="0" fontId="78" fillId="0" borderId="58" xfId="1" applyFont="1" applyBorder="1" applyAlignment="1">
      <alignment horizontal="center" vertical="center" shrinkToFit="1"/>
    </xf>
    <xf numFmtId="0" fontId="78" fillId="0" borderId="59" xfId="1" applyFont="1" applyBorder="1" applyAlignment="1">
      <alignment horizontal="center" vertical="center" shrinkToFit="1"/>
    </xf>
    <xf numFmtId="176" fontId="79" fillId="0" borderId="58" xfId="1" applyNumberFormat="1" applyFont="1" applyBorder="1" applyAlignment="1">
      <alignment horizontal="center" vertical="center" wrapText="1"/>
    </xf>
    <xf numFmtId="176" fontId="79" fillId="0" borderId="59" xfId="1" applyNumberFormat="1" applyFont="1" applyBorder="1" applyAlignment="1">
      <alignment horizontal="center" vertical="center" wrapText="1"/>
    </xf>
    <xf numFmtId="176" fontId="79" fillId="0" borderId="60" xfId="1" applyNumberFormat="1" applyFont="1" applyBorder="1" applyAlignment="1">
      <alignment horizontal="center" vertical="center" wrapText="1"/>
    </xf>
    <xf numFmtId="0" fontId="78" fillId="0" borderId="58" xfId="1" applyFont="1" applyBorder="1" applyAlignment="1">
      <alignment horizontal="center" vertical="center" wrapText="1"/>
    </xf>
    <xf numFmtId="0" fontId="78" fillId="0" borderId="59" xfId="1" applyFont="1" applyBorder="1" applyAlignment="1">
      <alignment horizontal="center" vertical="center" wrapText="1"/>
    </xf>
    <xf numFmtId="176" fontId="79" fillId="0" borderId="58" xfId="1" applyNumberFormat="1" applyFont="1" applyBorder="1" applyAlignment="1">
      <alignment horizontal="right" vertical="center" shrinkToFit="1"/>
    </xf>
    <xf numFmtId="176" fontId="79" fillId="0" borderId="59" xfId="1" applyNumberFormat="1" applyFont="1" applyBorder="1" applyAlignment="1">
      <alignment horizontal="right" vertical="center" shrinkToFit="1"/>
    </xf>
    <xf numFmtId="176" fontId="79" fillId="0" borderId="59" xfId="1" applyNumberFormat="1" applyFont="1" applyBorder="1" applyAlignment="1">
      <alignment horizontal="right" vertical="center" wrapText="1"/>
    </xf>
    <xf numFmtId="176" fontId="79" fillId="0" borderId="0" xfId="1" applyNumberFormat="1" applyFont="1" applyAlignment="1">
      <alignment horizontal="center" vertical="center"/>
    </xf>
    <xf numFmtId="176" fontId="79" fillId="0" borderId="0" xfId="0" applyNumberFormat="1" applyFont="1" applyAlignment="1">
      <alignment horizontal="center" vertical="center"/>
    </xf>
    <xf numFmtId="0" fontId="189" fillId="0" borderId="61" xfId="1" applyFont="1" applyBorder="1" applyAlignment="1">
      <alignment horizontal="justify" vertical="center" wrapText="1"/>
    </xf>
    <xf numFmtId="0" fontId="189" fillId="0" borderId="0" xfId="1" applyFont="1" applyAlignment="1">
      <alignment horizontal="justify" vertical="center" wrapText="1"/>
    </xf>
    <xf numFmtId="0" fontId="189" fillId="0" borderId="74" xfId="1" applyFont="1" applyBorder="1" applyAlignment="1">
      <alignment horizontal="justify" vertical="center" wrapText="1"/>
    </xf>
    <xf numFmtId="0" fontId="54" fillId="0" borderId="59" xfId="1" applyFont="1" applyBorder="1" applyAlignment="1">
      <alignment horizontal="center" vertical="center" wrapText="1"/>
    </xf>
    <xf numFmtId="176" fontId="79" fillId="0" borderId="80" xfId="1" applyNumberFormat="1" applyFont="1" applyBorder="1" applyAlignment="1">
      <alignment horizontal="center" vertical="center" wrapText="1"/>
    </xf>
    <xf numFmtId="0" fontId="78" fillId="0" borderId="61" xfId="1" applyFont="1" applyBorder="1" applyAlignment="1">
      <alignment horizontal="center" vertical="center" wrapText="1"/>
    </xf>
    <xf numFmtId="0" fontId="78" fillId="0" borderId="0" xfId="1" applyFont="1" applyAlignment="1">
      <alignment horizontal="center" vertical="center" wrapText="1"/>
    </xf>
    <xf numFmtId="176" fontId="82" fillId="0" borderId="92" xfId="1" applyNumberFormat="1" applyFont="1" applyBorder="1" applyAlignment="1">
      <alignment horizontal="center" vertical="center" wrapText="1"/>
    </xf>
    <xf numFmtId="176" fontId="82" fillId="0" borderId="58" xfId="1" applyNumberFormat="1" applyFont="1" applyBorder="1" applyAlignment="1">
      <alignment horizontal="center" vertical="center" wrapText="1"/>
    </xf>
    <xf numFmtId="176" fontId="82" fillId="0" borderId="15" xfId="1" applyNumberFormat="1" applyFont="1" applyBorder="1" applyAlignment="1">
      <alignment horizontal="center" vertical="center"/>
    </xf>
    <xf numFmtId="176" fontId="82" fillId="0" borderId="16" xfId="1" applyNumberFormat="1" applyFont="1" applyBorder="1" applyAlignment="1">
      <alignment horizontal="center" vertical="center"/>
    </xf>
    <xf numFmtId="176" fontId="82" fillId="0" borderId="18" xfId="1" applyNumberFormat="1" applyFont="1" applyBorder="1" applyAlignment="1">
      <alignment horizontal="center" vertical="center"/>
    </xf>
    <xf numFmtId="176" fontId="82" fillId="0" borderId="75" xfId="1" applyNumberFormat="1" applyFont="1" applyBorder="1" applyAlignment="1">
      <alignment horizontal="center" vertical="center" wrapText="1"/>
    </xf>
    <xf numFmtId="176" fontId="82" fillId="0" borderId="80" xfId="1" applyNumberFormat="1" applyFont="1" applyBorder="1" applyAlignment="1">
      <alignment horizontal="center" vertical="center" wrapText="1"/>
    </xf>
    <xf numFmtId="176" fontId="82" fillId="0" borderId="61" xfId="1" applyNumberFormat="1" applyFont="1" applyBorder="1" applyAlignment="1">
      <alignment horizontal="center" vertical="center" wrapText="1"/>
    </xf>
    <xf numFmtId="176" fontId="82" fillId="0" borderId="0" xfId="1" applyNumberFormat="1" applyFont="1" applyAlignment="1">
      <alignment horizontal="center" vertical="center" wrapText="1"/>
    </xf>
    <xf numFmtId="176" fontId="82" fillId="0" borderId="76" xfId="1" applyNumberFormat="1" applyFont="1" applyBorder="1" applyAlignment="1">
      <alignment horizontal="center" vertical="center" wrapText="1"/>
    </xf>
    <xf numFmtId="176" fontId="82" fillId="0" borderId="74" xfId="1" applyNumberFormat="1" applyFont="1" applyBorder="1" applyAlignment="1">
      <alignment horizontal="center" vertical="center" wrapText="1"/>
    </xf>
    <xf numFmtId="176" fontId="82" fillId="0" borderId="59" xfId="1" applyNumberFormat="1" applyFont="1" applyBorder="1" applyAlignment="1">
      <alignment horizontal="center" vertical="center" wrapText="1"/>
    </xf>
    <xf numFmtId="176" fontId="82" fillId="0" borderId="66" xfId="1" applyNumberFormat="1" applyFont="1" applyBorder="1" applyAlignment="1">
      <alignment horizontal="center" vertical="center" wrapText="1"/>
    </xf>
    <xf numFmtId="176" fontId="82" fillId="0" borderId="40" xfId="1" applyNumberFormat="1" applyFont="1" applyBorder="1" applyAlignment="1">
      <alignment horizontal="center" vertical="center" wrapText="1"/>
    </xf>
    <xf numFmtId="176" fontId="82" fillId="0" borderId="62" xfId="1" applyNumberFormat="1" applyFont="1" applyBorder="1" applyAlignment="1">
      <alignment horizontal="center" vertical="center" wrapText="1"/>
    </xf>
    <xf numFmtId="176" fontId="82" fillId="0" borderId="35" xfId="1" applyNumberFormat="1" applyFont="1" applyBorder="1" applyAlignment="1">
      <alignment horizontal="center" vertical="center" wrapText="1"/>
    </xf>
    <xf numFmtId="176" fontId="82" fillId="0" borderId="21" xfId="1" applyNumberFormat="1" applyFont="1" applyBorder="1" applyAlignment="1">
      <alignment horizontal="center" vertical="center" wrapText="1"/>
    </xf>
    <xf numFmtId="176" fontId="82" fillId="0" borderId="22" xfId="1" applyNumberFormat="1" applyFont="1" applyBorder="1" applyAlignment="1">
      <alignment horizontal="center" vertical="center" wrapText="1"/>
    </xf>
    <xf numFmtId="176" fontId="82" fillId="0" borderId="41" xfId="1" applyNumberFormat="1" applyFont="1" applyBorder="1" applyAlignment="1">
      <alignment horizontal="center" vertical="center" wrapText="1"/>
    </xf>
    <xf numFmtId="176" fontId="82" fillId="0" borderId="63" xfId="1" applyNumberFormat="1" applyFont="1" applyBorder="1" applyAlignment="1">
      <alignment horizontal="center" vertical="center" wrapText="1"/>
    </xf>
    <xf numFmtId="176" fontId="82" fillId="0" borderId="21" xfId="1" applyNumberFormat="1" applyFont="1" applyBorder="1" applyAlignment="1">
      <alignment horizontal="center" vertical="center"/>
    </xf>
    <xf numFmtId="176" fontId="82" fillId="0" borderId="22" xfId="1" applyNumberFormat="1" applyFont="1" applyBorder="1" applyAlignment="1">
      <alignment horizontal="center" vertical="center"/>
    </xf>
    <xf numFmtId="176" fontId="82" fillId="0" borderId="41" xfId="1" applyNumberFormat="1" applyFont="1" applyBorder="1" applyAlignment="1">
      <alignment horizontal="center" vertical="center"/>
    </xf>
    <xf numFmtId="176" fontId="82" fillId="0" borderId="62" xfId="1" applyNumberFormat="1" applyFont="1" applyBorder="1" applyAlignment="1">
      <alignment horizontal="center" vertical="center"/>
    </xf>
    <xf numFmtId="176" fontId="82" fillId="0" borderId="35" xfId="1" applyNumberFormat="1" applyFont="1" applyBorder="1" applyAlignment="1">
      <alignment horizontal="center" vertical="center"/>
    </xf>
    <xf numFmtId="176" fontId="82" fillId="0" borderId="63" xfId="1" applyNumberFormat="1" applyFont="1" applyBorder="1" applyAlignment="1">
      <alignment horizontal="center" vertical="center"/>
    </xf>
    <xf numFmtId="0" fontId="79" fillId="0" borderId="95" xfId="1" applyFont="1" applyBorder="1" applyAlignment="1">
      <alignment horizontal="center" vertical="center" textRotation="255" shrinkToFit="1"/>
    </xf>
    <xf numFmtId="0" fontId="79" fillId="0" borderId="98" xfId="1" applyFont="1" applyBorder="1" applyAlignment="1">
      <alignment horizontal="center" vertical="center" textRotation="255" shrinkToFit="1"/>
    </xf>
    <xf numFmtId="0" fontId="79" fillId="0" borderId="58" xfId="1" applyFont="1" applyBorder="1" applyAlignment="1">
      <alignment horizontal="center" vertical="center" wrapText="1"/>
    </xf>
    <xf numFmtId="0" fontId="79" fillId="0" borderId="60" xfId="1" applyFont="1" applyBorder="1" applyAlignment="1">
      <alignment horizontal="center" vertical="center" wrapText="1"/>
    </xf>
    <xf numFmtId="176" fontId="191" fillId="0" borderId="58" xfId="1" applyNumberFormat="1" applyFont="1" applyBorder="1" applyAlignment="1">
      <alignment horizontal="center" vertical="center" wrapText="1"/>
    </xf>
    <xf numFmtId="176" fontId="191" fillId="0" borderId="59" xfId="1" applyNumberFormat="1" applyFont="1" applyBorder="1" applyAlignment="1">
      <alignment horizontal="center" vertical="center" wrapText="1"/>
    </xf>
    <xf numFmtId="176" fontId="191" fillId="0" borderId="60" xfId="1" applyNumberFormat="1" applyFont="1" applyBorder="1" applyAlignment="1">
      <alignment horizontal="center" vertical="center" wrapText="1"/>
    </xf>
    <xf numFmtId="176" fontId="191" fillId="0" borderId="66" xfId="1" applyNumberFormat="1" applyFont="1" applyBorder="1" applyAlignment="1">
      <alignment horizontal="center" vertical="center" wrapText="1"/>
    </xf>
    <xf numFmtId="176" fontId="191" fillId="21" borderId="67" xfId="1" applyNumberFormat="1" applyFont="1" applyFill="1" applyBorder="1" applyAlignment="1" applyProtection="1">
      <alignment horizontal="center" vertical="center" wrapText="1"/>
      <protection locked="0"/>
    </xf>
    <xf numFmtId="176" fontId="191" fillId="21" borderId="59" xfId="1" applyNumberFormat="1" applyFont="1" applyFill="1" applyBorder="1" applyAlignment="1" applyProtection="1">
      <alignment horizontal="center" vertical="center" wrapText="1"/>
      <protection locked="0"/>
    </xf>
    <xf numFmtId="176" fontId="191" fillId="21" borderId="66" xfId="1" applyNumberFormat="1" applyFont="1" applyFill="1" applyBorder="1" applyAlignment="1" applyProtection="1">
      <alignment horizontal="center" vertical="center" wrapText="1"/>
      <protection locked="0"/>
    </xf>
    <xf numFmtId="176" fontId="191" fillId="0" borderId="35" xfId="1" applyNumberFormat="1" applyFont="1" applyBorder="1" applyAlignment="1">
      <alignment horizontal="center" vertical="center" wrapText="1"/>
    </xf>
    <xf numFmtId="176" fontId="191" fillId="0" borderId="63" xfId="1" applyNumberFormat="1" applyFont="1" applyBorder="1" applyAlignment="1">
      <alignment horizontal="center" vertical="center" wrapText="1"/>
    </xf>
    <xf numFmtId="0" fontId="79" fillId="22" borderId="58" xfId="1" applyFont="1" applyFill="1" applyBorder="1" applyAlignment="1">
      <alignment horizontal="center" vertical="center" wrapText="1"/>
    </xf>
    <xf numFmtId="0" fontId="79" fillId="22" borderId="60" xfId="1" applyFont="1" applyFill="1" applyBorder="1" applyAlignment="1">
      <alignment horizontal="center" vertical="center" wrapText="1"/>
    </xf>
    <xf numFmtId="176" fontId="191" fillId="22" borderId="58" xfId="1" applyNumberFormat="1" applyFont="1" applyFill="1" applyBorder="1" applyAlignment="1">
      <alignment horizontal="center" vertical="center" wrapText="1"/>
    </xf>
    <xf numFmtId="176" fontId="191" fillId="22" borderId="59" xfId="1" applyNumberFormat="1" applyFont="1" applyFill="1" applyBorder="1" applyAlignment="1">
      <alignment horizontal="center" vertical="center" wrapText="1"/>
    </xf>
    <xf numFmtId="176" fontId="191" fillId="22" borderId="60" xfId="1" applyNumberFormat="1" applyFont="1" applyFill="1" applyBorder="1" applyAlignment="1">
      <alignment horizontal="center" vertical="center" wrapText="1"/>
    </xf>
    <xf numFmtId="176" fontId="191" fillId="22" borderId="66" xfId="1" applyNumberFormat="1" applyFont="1" applyFill="1" applyBorder="1" applyAlignment="1">
      <alignment horizontal="center" vertical="center" wrapText="1"/>
    </xf>
    <xf numFmtId="176" fontId="191" fillId="23" borderId="45" xfId="1" applyNumberFormat="1" applyFont="1" applyFill="1" applyBorder="1" applyAlignment="1" applyProtection="1">
      <alignment horizontal="center" vertical="center" wrapText="1"/>
      <protection locked="0"/>
    </xf>
    <xf numFmtId="176" fontId="191" fillId="23" borderId="38" xfId="1" applyNumberFormat="1" applyFont="1" applyFill="1" applyBorder="1" applyAlignment="1" applyProtection="1">
      <alignment horizontal="center" vertical="center" wrapText="1"/>
      <protection locked="0"/>
    </xf>
    <xf numFmtId="176" fontId="191" fillId="23" borderId="39" xfId="1" applyNumberFormat="1" applyFont="1" applyFill="1" applyBorder="1" applyAlignment="1" applyProtection="1">
      <alignment horizontal="center" vertical="center" wrapText="1"/>
      <protection locked="0"/>
    </xf>
    <xf numFmtId="176" fontId="191" fillId="22" borderId="38" xfId="1" applyNumberFormat="1" applyFont="1" applyFill="1" applyBorder="1" applyAlignment="1">
      <alignment horizontal="center" vertical="center" wrapText="1"/>
    </xf>
    <xf numFmtId="176" fontId="191" fillId="22" borderId="39" xfId="1" applyNumberFormat="1" applyFont="1" applyFill="1" applyBorder="1" applyAlignment="1">
      <alignment horizontal="center" vertical="center" wrapText="1"/>
    </xf>
    <xf numFmtId="0" fontId="79" fillId="0" borderId="99" xfId="1" applyFont="1" applyBorder="1" applyAlignment="1">
      <alignment horizontal="center" vertical="center" textRotation="255" shrinkToFit="1"/>
    </xf>
    <xf numFmtId="176" fontId="191" fillId="0" borderId="61" xfId="1" applyNumberFormat="1" applyFont="1" applyBorder="1" applyAlignment="1">
      <alignment horizontal="center" vertical="center" wrapText="1"/>
    </xf>
    <xf numFmtId="176" fontId="191" fillId="0" borderId="0" xfId="1" applyNumberFormat="1" applyFont="1" applyAlignment="1">
      <alignment horizontal="center" vertical="center" wrapText="1"/>
    </xf>
    <xf numFmtId="176" fontId="191" fillId="0" borderId="74" xfId="1" applyNumberFormat="1" applyFont="1" applyBorder="1" applyAlignment="1">
      <alignment horizontal="center" vertical="center" wrapText="1"/>
    </xf>
    <xf numFmtId="176" fontId="191" fillId="22" borderId="75" xfId="1" applyNumberFormat="1" applyFont="1" applyFill="1" applyBorder="1" applyAlignment="1">
      <alignment horizontal="center" vertical="center" wrapText="1"/>
    </xf>
    <xf numFmtId="176" fontId="191" fillId="22" borderId="80" xfId="1" applyNumberFormat="1" applyFont="1" applyFill="1" applyBorder="1" applyAlignment="1">
      <alignment horizontal="center" vertical="center" wrapText="1"/>
    </xf>
    <xf numFmtId="176" fontId="191" fillId="22" borderId="76" xfId="1" applyNumberFormat="1" applyFont="1" applyFill="1" applyBorder="1" applyAlignment="1">
      <alignment horizontal="center" vertical="center" wrapText="1"/>
    </xf>
    <xf numFmtId="0" fontId="79" fillId="0" borderId="64" xfId="1" applyFont="1" applyBorder="1" applyAlignment="1">
      <alignment horizontal="center" vertical="center" wrapText="1"/>
    </xf>
    <xf numFmtId="0" fontId="79" fillId="0" borderId="65" xfId="1" applyFont="1" applyBorder="1" applyAlignment="1">
      <alignment horizontal="center" vertical="center" wrapText="1"/>
    </xf>
    <xf numFmtId="1" fontId="191" fillId="0" borderId="61" xfId="1" applyNumberFormat="1" applyFont="1" applyBorder="1" applyAlignment="1">
      <alignment horizontal="center" vertical="center" wrapText="1"/>
    </xf>
    <xf numFmtId="1" fontId="191" fillId="0" borderId="0" xfId="1" applyNumberFormat="1" applyFont="1" applyAlignment="1">
      <alignment horizontal="center" vertical="center" wrapText="1"/>
    </xf>
    <xf numFmtId="1" fontId="191" fillId="0" borderId="64" xfId="1" applyNumberFormat="1" applyFont="1" applyBorder="1" applyAlignment="1">
      <alignment horizontal="center" vertical="center" wrapText="1"/>
    </xf>
    <xf numFmtId="1" fontId="191" fillId="0" borderId="35" xfId="1" applyNumberFormat="1" applyFont="1" applyBorder="1" applyAlignment="1">
      <alignment horizontal="center" vertical="center" wrapText="1"/>
    </xf>
    <xf numFmtId="1" fontId="191" fillId="0" borderId="63" xfId="1" applyNumberFormat="1" applyFont="1" applyBorder="1" applyAlignment="1">
      <alignment horizontal="center" vertical="center" wrapText="1"/>
    </xf>
    <xf numFmtId="176" fontId="191" fillId="8" borderId="62" xfId="1" applyNumberFormat="1" applyFont="1" applyFill="1" applyBorder="1" applyAlignment="1">
      <alignment horizontal="center" vertical="center" wrapText="1"/>
    </xf>
    <xf numFmtId="176" fontId="191" fillId="8" borderId="35" xfId="1" applyNumberFormat="1" applyFont="1" applyFill="1" applyBorder="1" applyAlignment="1">
      <alignment horizontal="center" vertical="center" wrapText="1"/>
    </xf>
    <xf numFmtId="0" fontId="79" fillId="22" borderId="53" xfId="1" applyFont="1" applyFill="1" applyBorder="1" applyAlignment="1">
      <alignment horizontal="center" vertical="center" wrapText="1"/>
    </xf>
    <xf numFmtId="0" fontId="79" fillId="22" borderId="52" xfId="1" applyFont="1" applyFill="1" applyBorder="1" applyAlignment="1">
      <alignment horizontal="center" vertical="center" wrapText="1"/>
    </xf>
    <xf numFmtId="176" fontId="191" fillId="22" borderId="53" xfId="1" applyNumberFormat="1" applyFont="1" applyFill="1" applyBorder="1" applyAlignment="1">
      <alignment horizontal="center" vertical="center" wrapText="1"/>
    </xf>
    <xf numFmtId="176" fontId="191" fillId="22" borderId="128" xfId="1" applyNumberFormat="1" applyFont="1" applyFill="1" applyBorder="1" applyAlignment="1">
      <alignment horizontal="center" vertical="center" wrapText="1"/>
    </xf>
    <xf numFmtId="176" fontId="191" fillId="22" borderId="52" xfId="1" applyNumberFormat="1" applyFont="1" applyFill="1" applyBorder="1" applyAlignment="1">
      <alignment horizontal="center" vertical="center" wrapText="1"/>
    </xf>
    <xf numFmtId="176" fontId="191" fillId="22" borderId="51" xfId="1" applyNumberFormat="1" applyFont="1" applyFill="1" applyBorder="1" applyAlignment="1">
      <alignment horizontal="center" vertical="center" wrapText="1"/>
    </xf>
    <xf numFmtId="176" fontId="191" fillId="23" borderId="50" xfId="1" applyNumberFormat="1" applyFont="1" applyFill="1" applyBorder="1" applyAlignment="1" applyProtection="1">
      <alignment horizontal="center" vertical="center" wrapText="1"/>
      <protection locked="0"/>
    </xf>
    <xf numFmtId="176" fontId="191" fillId="23" borderId="128" xfId="1" applyNumberFormat="1" applyFont="1" applyFill="1" applyBorder="1" applyAlignment="1" applyProtection="1">
      <alignment horizontal="center" vertical="center" wrapText="1"/>
      <protection locked="0"/>
    </xf>
    <xf numFmtId="176" fontId="191" fillId="23" borderId="51" xfId="1" applyNumberFormat="1" applyFont="1" applyFill="1" applyBorder="1" applyAlignment="1" applyProtection="1">
      <alignment horizontal="center" vertical="center" wrapText="1"/>
      <protection locked="0"/>
    </xf>
    <xf numFmtId="0" fontId="79" fillId="0" borderId="127" xfId="1" applyFont="1" applyBorder="1" applyAlignment="1">
      <alignment horizontal="center" vertical="center" textRotation="255" shrinkToFit="1"/>
    </xf>
    <xf numFmtId="176" fontId="191" fillId="0" borderId="75" xfId="1" applyNumberFormat="1" applyFont="1" applyBorder="1" applyAlignment="1">
      <alignment horizontal="center" vertical="center" wrapText="1"/>
    </xf>
    <xf numFmtId="176" fontId="191" fillId="0" borderId="80" xfId="1" applyNumberFormat="1" applyFont="1" applyBorder="1" applyAlignment="1">
      <alignment horizontal="center" vertical="center" wrapText="1"/>
    </xf>
    <xf numFmtId="176" fontId="191" fillId="0" borderId="76" xfId="1" applyNumberFormat="1" applyFont="1" applyBorder="1" applyAlignment="1">
      <alignment horizontal="center" vertical="center" wrapText="1"/>
    </xf>
    <xf numFmtId="176" fontId="191" fillId="8" borderId="63" xfId="1" applyNumberFormat="1" applyFont="1" applyFill="1" applyBorder="1" applyAlignment="1">
      <alignment horizontal="center" vertical="center" wrapText="1"/>
    </xf>
    <xf numFmtId="1" fontId="191" fillId="22" borderId="58" xfId="1" applyNumberFormat="1" applyFont="1" applyFill="1" applyBorder="1" applyAlignment="1">
      <alignment horizontal="center" vertical="center" wrapText="1"/>
    </xf>
    <xf numFmtId="1" fontId="191" fillId="22" borderId="59" xfId="1" applyNumberFormat="1" applyFont="1" applyFill="1" applyBorder="1" applyAlignment="1">
      <alignment horizontal="center" vertical="center" wrapText="1"/>
    </xf>
    <xf numFmtId="1" fontId="191" fillId="22" borderId="60" xfId="1" applyNumberFormat="1" applyFont="1" applyFill="1" applyBorder="1" applyAlignment="1">
      <alignment horizontal="center" vertical="center" wrapText="1"/>
    </xf>
    <xf numFmtId="1" fontId="191" fillId="22" borderId="66" xfId="1" applyNumberFormat="1" applyFont="1" applyFill="1" applyBorder="1" applyAlignment="1">
      <alignment horizontal="center" vertical="center" wrapText="1"/>
    </xf>
    <xf numFmtId="176" fontId="191" fillId="22" borderId="45" xfId="1" applyNumberFormat="1" applyFont="1" applyFill="1" applyBorder="1" applyAlignment="1">
      <alignment horizontal="center" vertical="center" wrapText="1"/>
    </xf>
    <xf numFmtId="176" fontId="193" fillId="0" borderId="35" xfId="0" applyNumberFormat="1" applyFont="1" applyBorder="1" applyAlignment="1">
      <alignment horizontal="center" vertical="center"/>
    </xf>
    <xf numFmtId="0" fontId="54" fillId="0" borderId="0" xfId="1" applyFont="1" applyAlignment="1">
      <alignment vertical="center" wrapText="1"/>
    </xf>
    <xf numFmtId="0" fontId="54" fillId="0" borderId="0" xfId="1" applyFont="1" applyAlignment="1">
      <alignment horizontal="left" vertical="center"/>
    </xf>
    <xf numFmtId="0" fontId="192" fillId="0" borderId="95" xfId="1" applyFont="1" applyBorder="1" applyAlignment="1">
      <alignment horizontal="center" vertical="center" wrapText="1"/>
    </xf>
    <xf numFmtId="0" fontId="192" fillId="0" borderId="99" xfId="1" applyFont="1" applyBorder="1" applyAlignment="1">
      <alignment horizontal="center" vertical="center" wrapText="1"/>
    </xf>
    <xf numFmtId="0" fontId="54" fillId="0" borderId="99" xfId="1" applyFont="1" applyBorder="1" applyAlignment="1">
      <alignment horizontal="center" vertical="center" wrapText="1"/>
    </xf>
    <xf numFmtId="0" fontId="54" fillId="0" borderId="98" xfId="1" applyFont="1" applyBorder="1" applyAlignment="1">
      <alignment horizontal="center" vertical="center" wrapText="1"/>
    </xf>
    <xf numFmtId="0" fontId="78" fillId="0" borderId="75" xfId="1" applyFont="1" applyBorder="1" applyAlignment="1">
      <alignment horizontal="right" vertical="center" wrapText="1"/>
    </xf>
    <xf numFmtId="0" fontId="78" fillId="0" borderId="80" xfId="1" applyFont="1" applyBorder="1" applyAlignment="1">
      <alignment horizontal="right" vertical="center" wrapText="1"/>
    </xf>
    <xf numFmtId="0" fontId="78" fillId="0" borderId="61" xfId="1" applyFont="1" applyBorder="1" applyAlignment="1">
      <alignment horizontal="right" vertical="center" wrapText="1"/>
    </xf>
    <xf numFmtId="0" fontId="78" fillId="0" borderId="0" xfId="1" applyFont="1" applyAlignment="1">
      <alignment horizontal="right" vertical="center" wrapText="1"/>
    </xf>
    <xf numFmtId="176" fontId="193" fillId="0" borderId="0" xfId="1" applyNumberFormat="1" applyFont="1" applyAlignment="1">
      <alignment horizontal="left" wrapText="1"/>
    </xf>
    <xf numFmtId="0" fontId="193" fillId="0" borderId="22" xfId="1" applyFont="1" applyBorder="1" applyAlignment="1">
      <alignment horizontal="center" vertical="center"/>
    </xf>
    <xf numFmtId="176" fontId="193" fillId="0" borderId="0" xfId="1" applyNumberFormat="1" applyFont="1" applyAlignment="1">
      <alignment horizontal="left" vertical="center" wrapText="1"/>
    </xf>
    <xf numFmtId="0" fontId="78" fillId="0" borderId="64" xfId="1" applyFont="1" applyBorder="1" applyAlignment="1">
      <alignment horizontal="right" vertical="center" wrapText="1"/>
    </xf>
    <xf numFmtId="0" fontId="78" fillId="0" borderId="35" xfId="1" applyFont="1" applyBorder="1" applyAlignment="1">
      <alignment horizontal="right" vertical="center" wrapText="1"/>
    </xf>
    <xf numFmtId="176" fontId="193" fillId="0" borderId="35" xfId="1" applyNumberFormat="1" applyFont="1" applyBorder="1" applyAlignment="1">
      <alignment horizontal="center" vertical="center" wrapText="1"/>
    </xf>
  </cellXfs>
  <cellStyles count="3">
    <cellStyle name="標準" xfId="0" builtinId="0"/>
    <cellStyle name="標準 2" xfId="2" xr:uid="{52F3291C-2876-4F69-BFCF-A74FCAD4230E}"/>
    <cellStyle name="標準 4" xfId="1" xr:uid="{8376A0AC-105F-45B9-A11B-CB2162FF4C6A}"/>
  </cellStyles>
  <dxfs count="28">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xdr:col>
      <xdr:colOff>6350</xdr:colOff>
      <xdr:row>13</xdr:row>
      <xdr:rowOff>9525</xdr:rowOff>
    </xdr:from>
    <xdr:to>
      <xdr:col>11</xdr:col>
      <xdr:colOff>6350</xdr:colOff>
      <xdr:row>14</xdr:row>
      <xdr:rowOff>0</xdr:rowOff>
    </xdr:to>
    <xdr:cxnSp macro="">
      <xdr:nvCxnSpPr>
        <xdr:cNvPr id="2" name="直線矢印コネクタ 1">
          <a:extLst>
            <a:ext uri="{FF2B5EF4-FFF2-40B4-BE49-F238E27FC236}">
              <a16:creationId xmlns:a16="http://schemas.microsoft.com/office/drawing/2014/main" id="{58B2B737-AA4E-4B75-B1BB-B82EC3808846}"/>
            </a:ext>
          </a:extLst>
        </xdr:cNvPr>
        <xdr:cNvCxnSpPr/>
      </xdr:nvCxnSpPr>
      <xdr:spPr>
        <a:xfrm>
          <a:off x="3968750" y="3429000"/>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384175</xdr:colOff>
      <xdr:row>13</xdr:row>
      <xdr:rowOff>12700</xdr:rowOff>
    </xdr:from>
    <xdr:to>
      <xdr:col>33</xdr:col>
      <xdr:colOff>384175</xdr:colOff>
      <xdr:row>14</xdr:row>
      <xdr:rowOff>12700</xdr:rowOff>
    </xdr:to>
    <xdr:cxnSp macro="">
      <xdr:nvCxnSpPr>
        <xdr:cNvPr id="3" name="直線矢印コネクタ 2">
          <a:extLst>
            <a:ext uri="{FF2B5EF4-FFF2-40B4-BE49-F238E27FC236}">
              <a16:creationId xmlns:a16="http://schemas.microsoft.com/office/drawing/2014/main" id="{59511051-397D-4834-B2F9-2B8502511B6A}"/>
            </a:ext>
          </a:extLst>
        </xdr:cNvPr>
        <xdr:cNvCxnSpPr/>
      </xdr:nvCxnSpPr>
      <xdr:spPr>
        <a:xfrm>
          <a:off x="12938125" y="3432175"/>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13</xdr:row>
      <xdr:rowOff>15874</xdr:rowOff>
    </xdr:from>
    <xdr:to>
      <xdr:col>20</xdr:col>
      <xdr:colOff>0</xdr:colOff>
      <xdr:row>14</xdr:row>
      <xdr:rowOff>6349</xdr:rowOff>
    </xdr:to>
    <xdr:cxnSp macro="">
      <xdr:nvCxnSpPr>
        <xdr:cNvPr id="4" name="直線矢印コネクタ 3">
          <a:extLst>
            <a:ext uri="{FF2B5EF4-FFF2-40B4-BE49-F238E27FC236}">
              <a16:creationId xmlns:a16="http://schemas.microsoft.com/office/drawing/2014/main" id="{4FB1BED5-E75C-41A0-8BE5-B53D6AF57CBE}"/>
            </a:ext>
          </a:extLst>
        </xdr:cNvPr>
        <xdr:cNvCxnSpPr/>
      </xdr:nvCxnSpPr>
      <xdr:spPr>
        <a:xfrm>
          <a:off x="7477125" y="3435349"/>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xdr:colOff>
      <xdr:row>58</xdr:row>
      <xdr:rowOff>9525</xdr:rowOff>
    </xdr:from>
    <xdr:to>
      <xdr:col>11</xdr:col>
      <xdr:colOff>6350</xdr:colOff>
      <xdr:row>59</xdr:row>
      <xdr:rowOff>0</xdr:rowOff>
    </xdr:to>
    <xdr:cxnSp macro="">
      <xdr:nvCxnSpPr>
        <xdr:cNvPr id="5" name="直線矢印コネクタ 4">
          <a:extLst>
            <a:ext uri="{FF2B5EF4-FFF2-40B4-BE49-F238E27FC236}">
              <a16:creationId xmlns:a16="http://schemas.microsoft.com/office/drawing/2014/main" id="{3A719777-A108-4058-8212-12693A92A2C1}"/>
            </a:ext>
          </a:extLst>
        </xdr:cNvPr>
        <xdr:cNvCxnSpPr/>
      </xdr:nvCxnSpPr>
      <xdr:spPr>
        <a:xfrm>
          <a:off x="3968750" y="15078075"/>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15875</xdr:colOff>
      <xdr:row>58</xdr:row>
      <xdr:rowOff>0</xdr:rowOff>
    </xdr:from>
    <xdr:to>
      <xdr:col>35</xdr:col>
      <xdr:colOff>15875</xdr:colOff>
      <xdr:row>58</xdr:row>
      <xdr:rowOff>276225</xdr:rowOff>
    </xdr:to>
    <xdr:cxnSp macro="">
      <xdr:nvCxnSpPr>
        <xdr:cNvPr id="6" name="直線矢印コネクタ 5">
          <a:extLst>
            <a:ext uri="{FF2B5EF4-FFF2-40B4-BE49-F238E27FC236}">
              <a16:creationId xmlns:a16="http://schemas.microsoft.com/office/drawing/2014/main" id="{8CD9ED21-AFFA-4FEF-876A-760B90DBA5B9}"/>
            </a:ext>
          </a:extLst>
        </xdr:cNvPr>
        <xdr:cNvCxnSpPr/>
      </xdr:nvCxnSpPr>
      <xdr:spPr>
        <a:xfrm>
          <a:off x="13350875" y="15068550"/>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58</xdr:row>
      <xdr:rowOff>15874</xdr:rowOff>
    </xdr:from>
    <xdr:to>
      <xdr:col>20</xdr:col>
      <xdr:colOff>0</xdr:colOff>
      <xdr:row>59</xdr:row>
      <xdr:rowOff>6349</xdr:rowOff>
    </xdr:to>
    <xdr:cxnSp macro="">
      <xdr:nvCxnSpPr>
        <xdr:cNvPr id="7" name="直線矢印コネクタ 6">
          <a:extLst>
            <a:ext uri="{FF2B5EF4-FFF2-40B4-BE49-F238E27FC236}">
              <a16:creationId xmlns:a16="http://schemas.microsoft.com/office/drawing/2014/main" id="{43EE88F3-1484-48CD-A6AF-92F01CDEEC50}"/>
            </a:ext>
          </a:extLst>
        </xdr:cNvPr>
        <xdr:cNvCxnSpPr/>
      </xdr:nvCxnSpPr>
      <xdr:spPr>
        <a:xfrm>
          <a:off x="7477125" y="15084424"/>
          <a:ext cx="0" cy="257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xdr:colOff>
      <xdr:row>27</xdr:row>
      <xdr:rowOff>476250</xdr:rowOff>
    </xdr:from>
    <xdr:to>
      <xdr:col>3</xdr:col>
      <xdr:colOff>152400</xdr:colOff>
      <xdr:row>28</xdr:row>
      <xdr:rowOff>9525</xdr:rowOff>
    </xdr:to>
    <xdr:sp macro="" textlink="">
      <xdr:nvSpPr>
        <xdr:cNvPr id="2" name="テキスト ボックス 1">
          <a:extLst>
            <a:ext uri="{FF2B5EF4-FFF2-40B4-BE49-F238E27FC236}">
              <a16:creationId xmlns:a16="http://schemas.microsoft.com/office/drawing/2014/main" id="{3D3BBBAB-55F0-4C52-A9CA-86980593729C}"/>
            </a:ext>
          </a:extLst>
        </xdr:cNvPr>
        <xdr:cNvSpPr txBox="1"/>
      </xdr:nvSpPr>
      <xdr:spPr>
        <a:xfrm>
          <a:off x="704850" y="10487025"/>
          <a:ext cx="1209675"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323850</xdr:colOff>
      <xdr:row>29</xdr:row>
      <xdr:rowOff>504825</xdr:rowOff>
    </xdr:from>
    <xdr:to>
      <xdr:col>3</xdr:col>
      <xdr:colOff>161925</xdr:colOff>
      <xdr:row>30</xdr:row>
      <xdr:rowOff>47625</xdr:rowOff>
    </xdr:to>
    <xdr:sp macro="" textlink="">
      <xdr:nvSpPr>
        <xdr:cNvPr id="3" name="テキスト ボックス 2">
          <a:extLst>
            <a:ext uri="{FF2B5EF4-FFF2-40B4-BE49-F238E27FC236}">
              <a16:creationId xmlns:a16="http://schemas.microsoft.com/office/drawing/2014/main" id="{4840041A-55DF-4B7C-B5A7-73C34D7835BC}"/>
            </a:ext>
          </a:extLst>
        </xdr:cNvPr>
        <xdr:cNvSpPr txBox="1"/>
      </xdr:nvSpPr>
      <xdr:spPr>
        <a:xfrm>
          <a:off x="714375" y="11582400"/>
          <a:ext cx="1209675" cy="76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333375</xdr:colOff>
      <xdr:row>31</xdr:row>
      <xdr:rowOff>485775</xdr:rowOff>
    </xdr:from>
    <xdr:to>
      <xdr:col>3</xdr:col>
      <xdr:colOff>171450</xdr:colOff>
      <xdr:row>32</xdr:row>
      <xdr:rowOff>66675</xdr:rowOff>
    </xdr:to>
    <xdr:sp macro="" textlink="">
      <xdr:nvSpPr>
        <xdr:cNvPr id="4" name="テキスト ボックス 3">
          <a:extLst>
            <a:ext uri="{FF2B5EF4-FFF2-40B4-BE49-F238E27FC236}">
              <a16:creationId xmlns:a16="http://schemas.microsoft.com/office/drawing/2014/main" id="{3BE190B2-976E-4ED0-B64D-01681A81C6BA}"/>
            </a:ext>
          </a:extLst>
        </xdr:cNvPr>
        <xdr:cNvSpPr txBox="1"/>
      </xdr:nvSpPr>
      <xdr:spPr>
        <a:xfrm>
          <a:off x="723900" y="12630150"/>
          <a:ext cx="120967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11</xdr:col>
      <xdr:colOff>72290</xdr:colOff>
      <xdr:row>0</xdr:row>
      <xdr:rowOff>125017</xdr:rowOff>
    </xdr:from>
    <xdr:to>
      <xdr:col>24</xdr:col>
      <xdr:colOff>13607</xdr:colOff>
      <xdr:row>0</xdr:row>
      <xdr:rowOff>571501</xdr:rowOff>
    </xdr:to>
    <xdr:sp macro="" textlink="">
      <xdr:nvSpPr>
        <xdr:cNvPr id="5" name="テキスト ボックス 4">
          <a:extLst>
            <a:ext uri="{FF2B5EF4-FFF2-40B4-BE49-F238E27FC236}">
              <a16:creationId xmlns:a16="http://schemas.microsoft.com/office/drawing/2014/main" id="{B0C54CE0-DDD0-4128-8E7A-5EB0520BBAE3}"/>
            </a:ext>
          </a:extLst>
        </xdr:cNvPr>
        <xdr:cNvSpPr txBox="1"/>
      </xdr:nvSpPr>
      <xdr:spPr>
        <a:xfrm>
          <a:off x="5130065" y="125017"/>
          <a:ext cx="5370567" cy="446484"/>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は施設入力欄です。</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60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12</xdr:col>
      <xdr:colOff>122462</xdr:colOff>
      <xdr:row>0</xdr:row>
      <xdr:rowOff>190500</xdr:rowOff>
    </xdr:from>
    <xdr:to>
      <xdr:col>13</xdr:col>
      <xdr:colOff>54427</xdr:colOff>
      <xdr:row>0</xdr:row>
      <xdr:rowOff>489857</xdr:rowOff>
    </xdr:to>
    <xdr:sp macro="" textlink="">
      <xdr:nvSpPr>
        <xdr:cNvPr id="6" name="正方形/長方形 5">
          <a:extLst>
            <a:ext uri="{FF2B5EF4-FFF2-40B4-BE49-F238E27FC236}">
              <a16:creationId xmlns:a16="http://schemas.microsoft.com/office/drawing/2014/main" id="{598E25D1-CC82-4AC3-BFA5-4F1AA2915518}"/>
            </a:ext>
          </a:extLst>
        </xdr:cNvPr>
        <xdr:cNvSpPr/>
      </xdr:nvSpPr>
      <xdr:spPr>
        <a:xfrm>
          <a:off x="5427887" y="190500"/>
          <a:ext cx="341540" cy="2993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hin22\&#20849;&#26377;\&#65315;%20&#31038;&#25945;&#29677;\01%20R7\&#9733;&#22243;&#20307;&#35336;&#30011;&#26360;\R8&#24180;&#24230;&#29992;\&#22243;&#20307;&#12487;&#12540;&#12479;&#65288;R8&#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sheetName val="利用数記載表"/>
      <sheetName val="人数確認用"/>
      <sheetName val="◎施設管理"/>
      <sheetName val="入力ページ"/>
      <sheetName val="名簿入力"/>
      <sheetName val="⑥利用計画書"/>
      <sheetName val="①許可申請"/>
      <sheetName val="②精算予定"/>
      <sheetName val="③食事予定"/>
      <sheetName val="④物品発注"/>
      <sheetName val="⑤名簿"/>
      <sheetName val="名札印刷"/>
    </sheetNames>
    <sheetDataSet>
      <sheetData sheetId="0"/>
      <sheetData sheetId="1"/>
      <sheetData sheetId="2"/>
      <sheetData sheetId="3">
        <row r="5">
          <cell r="B5"/>
        </row>
        <row r="13">
          <cell r="O13">
            <v>31</v>
          </cell>
        </row>
      </sheetData>
      <sheetData sheetId="4"/>
      <sheetData sheetId="5">
        <row r="2">
          <cell r="D2" t="str">
            <v>不備あり</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9630-AF4D-43D8-87E4-85D27559E03A}">
  <sheetPr>
    <tabColor rgb="FFFFFF66"/>
    <pageSetUpPr fitToPage="1"/>
  </sheetPr>
  <dimension ref="A1:V140"/>
  <sheetViews>
    <sheetView showGridLines="0" zoomScale="110" zoomScaleNormal="110" zoomScaleSheetLayoutView="80" workbookViewId="0">
      <selection activeCell="L13" sqref="L13"/>
    </sheetView>
  </sheetViews>
  <sheetFormatPr defaultRowHeight="18.75" x14ac:dyDescent="0.4"/>
  <cols>
    <col min="1" max="1" width="0.5" customWidth="1"/>
    <col min="2" max="5" width="13.75" customWidth="1"/>
    <col min="6" max="6" width="3.75" customWidth="1"/>
    <col min="7" max="7" width="6.25" customWidth="1"/>
    <col min="8" max="20" width="5.625" customWidth="1"/>
    <col min="21" max="21" width="5.5" customWidth="1"/>
  </cols>
  <sheetData>
    <row r="1" spans="2:22" ht="3" customHeight="1" x14ac:dyDescent="0.4"/>
    <row r="2" spans="2:22" ht="18.75" customHeight="1" x14ac:dyDescent="0.4">
      <c r="B2" s="450" t="s">
        <v>171</v>
      </c>
      <c r="C2" s="450"/>
      <c r="D2" s="450"/>
      <c r="E2" s="450"/>
      <c r="G2" s="451" t="s">
        <v>172</v>
      </c>
      <c r="H2" s="450"/>
      <c r="I2" s="450"/>
      <c r="J2" s="368" t="s">
        <v>173</v>
      </c>
      <c r="K2" s="369"/>
      <c r="L2" s="452" t="s">
        <v>174</v>
      </c>
      <c r="M2" s="452"/>
      <c r="N2" s="452"/>
      <c r="O2" s="452"/>
      <c r="P2" s="452"/>
      <c r="Q2" s="452"/>
      <c r="R2" s="452"/>
      <c r="S2" s="452"/>
      <c r="T2" s="452"/>
      <c r="U2" s="452"/>
      <c r="V2" s="261"/>
    </row>
    <row r="3" spans="2:22" ht="3.75" customHeight="1" thickBot="1" x14ac:dyDescent="0.2">
      <c r="B3" s="370"/>
      <c r="C3" s="370"/>
      <c r="D3" s="370"/>
      <c r="E3" s="370"/>
      <c r="F3" s="371"/>
      <c r="G3" s="372"/>
      <c r="H3" s="373"/>
      <c r="I3" s="373"/>
      <c r="J3" s="373"/>
      <c r="K3" s="373"/>
      <c r="L3" s="373"/>
      <c r="M3" s="373"/>
      <c r="N3" s="373"/>
      <c r="O3" s="373"/>
      <c r="P3" s="373"/>
      <c r="Q3" s="373"/>
      <c r="R3" s="261"/>
    </row>
    <row r="4" spans="2:22" ht="18.75" customHeight="1" thickTop="1" x14ac:dyDescent="0.4">
      <c r="B4" s="374" t="s">
        <v>175</v>
      </c>
      <c r="C4" s="375" t="s">
        <v>176</v>
      </c>
      <c r="D4" s="376"/>
      <c r="E4" s="377"/>
      <c r="F4" s="114"/>
      <c r="G4" s="453"/>
      <c r="H4" s="444" t="s">
        <v>54</v>
      </c>
      <c r="I4" s="444"/>
      <c r="J4" s="443"/>
      <c r="K4" s="442" t="s">
        <v>177</v>
      </c>
      <c r="L4" s="444"/>
      <c r="M4" s="444"/>
      <c r="N4" s="444"/>
      <c r="O4" s="444"/>
      <c r="P4" s="443"/>
      <c r="Q4" s="444" t="s">
        <v>178</v>
      </c>
      <c r="R4" s="444"/>
      <c r="S4" s="447"/>
      <c r="T4" s="261"/>
      <c r="U4" s="261"/>
    </row>
    <row r="5" spans="2:22" ht="18.75" customHeight="1" x14ac:dyDescent="0.15">
      <c r="B5" s="378"/>
      <c r="C5" s="378">
        <v>45759</v>
      </c>
      <c r="D5" s="378"/>
      <c r="E5" s="379"/>
      <c r="F5" s="261"/>
      <c r="G5" s="454"/>
      <c r="H5" s="380" t="s">
        <v>179</v>
      </c>
      <c r="I5" s="381" t="s">
        <v>180</v>
      </c>
      <c r="J5" s="382" t="s">
        <v>181</v>
      </c>
      <c r="K5" s="383" t="s">
        <v>179</v>
      </c>
      <c r="L5" s="384" t="s">
        <v>182</v>
      </c>
      <c r="M5" s="381" t="s">
        <v>180</v>
      </c>
      <c r="N5" s="384" t="s">
        <v>182</v>
      </c>
      <c r="O5" s="381" t="s">
        <v>181</v>
      </c>
      <c r="P5" s="385" t="s">
        <v>182</v>
      </c>
      <c r="Q5" s="380" t="s">
        <v>179</v>
      </c>
      <c r="R5" s="381" t="s">
        <v>180</v>
      </c>
      <c r="S5" s="386" t="s">
        <v>181</v>
      </c>
      <c r="T5" s="261"/>
      <c r="U5" s="261"/>
    </row>
    <row r="6" spans="2:22" ht="18.75" customHeight="1" x14ac:dyDescent="0.4">
      <c r="B6" s="378"/>
      <c r="C6" s="378">
        <v>45760</v>
      </c>
      <c r="D6" s="378"/>
      <c r="E6" s="378"/>
      <c r="F6" s="261"/>
      <c r="G6" s="387" t="s">
        <v>183</v>
      </c>
      <c r="H6" s="388">
        <v>100</v>
      </c>
      <c r="I6" s="389">
        <v>200</v>
      </c>
      <c r="J6" s="390">
        <v>400</v>
      </c>
      <c r="K6" s="391">
        <v>350</v>
      </c>
      <c r="L6" s="392">
        <v>200</v>
      </c>
      <c r="M6" s="393">
        <v>1250</v>
      </c>
      <c r="N6" s="392">
        <v>300</v>
      </c>
      <c r="O6" s="393">
        <v>3000</v>
      </c>
      <c r="P6" s="394">
        <v>400</v>
      </c>
      <c r="Q6" s="388">
        <v>100</v>
      </c>
      <c r="R6" s="389">
        <v>200</v>
      </c>
      <c r="S6" s="395">
        <v>400</v>
      </c>
      <c r="T6" s="261"/>
      <c r="U6" s="261"/>
    </row>
    <row r="7" spans="2:22" ht="18.75" customHeight="1" thickBot="1" x14ac:dyDescent="0.45">
      <c r="B7" s="378"/>
      <c r="C7" s="378">
        <v>45794</v>
      </c>
      <c r="D7" s="378"/>
      <c r="E7" s="378"/>
      <c r="F7" s="261"/>
      <c r="G7" s="396" t="s">
        <v>184</v>
      </c>
      <c r="H7" s="397">
        <v>200</v>
      </c>
      <c r="I7" s="398">
        <v>300</v>
      </c>
      <c r="J7" s="399">
        <v>500</v>
      </c>
      <c r="K7" s="400">
        <v>700</v>
      </c>
      <c r="L7" s="401">
        <v>400</v>
      </c>
      <c r="M7" s="402">
        <v>2500</v>
      </c>
      <c r="N7" s="401">
        <v>600</v>
      </c>
      <c r="O7" s="402">
        <v>5000</v>
      </c>
      <c r="P7" s="403">
        <v>800</v>
      </c>
      <c r="Q7" s="397">
        <v>200</v>
      </c>
      <c r="R7" s="398">
        <v>300</v>
      </c>
      <c r="S7" s="404">
        <v>500</v>
      </c>
      <c r="T7" s="405"/>
      <c r="U7" s="261"/>
    </row>
    <row r="8" spans="2:22" ht="18.75" customHeight="1" thickTop="1" x14ac:dyDescent="0.4">
      <c r="B8" s="378"/>
      <c r="C8" s="378">
        <v>45795</v>
      </c>
      <c r="D8" s="378"/>
      <c r="E8" s="378"/>
      <c r="F8" s="406"/>
      <c r="G8" s="440"/>
      <c r="H8" s="442" t="s">
        <v>185</v>
      </c>
      <c r="I8" s="443"/>
      <c r="J8" s="442" t="s">
        <v>186</v>
      </c>
      <c r="K8" s="444"/>
      <c r="L8" s="445"/>
      <c r="M8" s="446" t="s">
        <v>187</v>
      </c>
      <c r="N8" s="444"/>
      <c r="O8" s="445"/>
      <c r="P8" s="446" t="s">
        <v>188</v>
      </c>
      <c r="Q8" s="444"/>
      <c r="R8" s="447"/>
    </row>
    <row r="9" spans="2:22" ht="18.75" customHeight="1" x14ac:dyDescent="0.4">
      <c r="B9" s="378"/>
      <c r="C9" s="378">
        <v>45901</v>
      </c>
      <c r="D9" s="378"/>
      <c r="E9" s="378"/>
      <c r="F9" s="261"/>
      <c r="G9" s="441"/>
      <c r="H9" s="380" t="s">
        <v>189</v>
      </c>
      <c r="I9" s="382" t="s">
        <v>190</v>
      </c>
      <c r="J9" s="407" t="s">
        <v>191</v>
      </c>
      <c r="K9" s="408" t="s">
        <v>192</v>
      </c>
      <c r="L9" s="407" t="s">
        <v>193</v>
      </c>
      <c r="M9" s="409" t="s">
        <v>191</v>
      </c>
      <c r="N9" s="409" t="s">
        <v>192</v>
      </c>
      <c r="O9" s="409" t="s">
        <v>193</v>
      </c>
      <c r="P9" s="408" t="s">
        <v>191</v>
      </c>
      <c r="Q9" s="408" t="s">
        <v>192</v>
      </c>
      <c r="R9" s="410" t="s">
        <v>193</v>
      </c>
    </row>
    <row r="10" spans="2:22" s="44" customFormat="1" ht="18.75" customHeight="1" thickBot="1" x14ac:dyDescent="0.45">
      <c r="B10" s="411"/>
      <c r="C10" s="378">
        <v>45902</v>
      </c>
      <c r="D10" s="378"/>
      <c r="E10" s="378"/>
      <c r="F10" s="406"/>
      <c r="G10" s="412" t="s">
        <v>194</v>
      </c>
      <c r="H10" s="413">
        <v>350</v>
      </c>
      <c r="I10" s="414">
        <v>200</v>
      </c>
      <c r="J10" s="415">
        <v>430</v>
      </c>
      <c r="K10" s="416">
        <v>550</v>
      </c>
      <c r="L10" s="417">
        <v>670</v>
      </c>
      <c r="M10" s="418">
        <v>460</v>
      </c>
      <c r="N10" s="419">
        <v>600</v>
      </c>
      <c r="O10" s="420">
        <v>700</v>
      </c>
      <c r="P10" s="421">
        <v>510</v>
      </c>
      <c r="Q10" s="416">
        <v>860</v>
      </c>
      <c r="R10" s="422">
        <v>1120</v>
      </c>
    </row>
    <row r="11" spans="2:22" s="44" customFormat="1" ht="18.75" customHeight="1" thickTop="1" x14ac:dyDescent="0.4">
      <c r="B11" s="411"/>
      <c r="C11" s="378">
        <v>45934</v>
      </c>
      <c r="D11" s="378"/>
      <c r="E11" s="378"/>
      <c r="H11" s="423"/>
      <c r="I11" s="424" t="s">
        <v>195</v>
      </c>
    </row>
    <row r="12" spans="2:22" ht="18.75" customHeight="1" x14ac:dyDescent="0.2">
      <c r="B12" s="411"/>
      <c r="C12" s="378">
        <v>45935</v>
      </c>
      <c r="D12" s="378"/>
      <c r="E12" s="378"/>
      <c r="G12" s="448" t="s">
        <v>196</v>
      </c>
      <c r="H12" s="449"/>
      <c r="I12" s="449"/>
      <c r="J12" s="449"/>
    </row>
    <row r="13" spans="2:22" ht="18.75" customHeight="1" x14ac:dyDescent="0.4">
      <c r="B13" s="411"/>
      <c r="C13" s="378">
        <v>45990</v>
      </c>
      <c r="D13" s="378"/>
      <c r="E13" s="378"/>
      <c r="G13" s="433" t="s">
        <v>197</v>
      </c>
      <c r="H13" s="433"/>
      <c r="I13" s="433"/>
      <c r="J13" s="434" t="s">
        <v>198</v>
      </c>
      <c r="K13" s="435"/>
      <c r="L13" s="425">
        <v>4</v>
      </c>
      <c r="M13" s="436" t="s">
        <v>199</v>
      </c>
      <c r="N13" s="437"/>
      <c r="O13" s="426">
        <v>31</v>
      </c>
      <c r="P13" s="66" t="s">
        <v>200</v>
      </c>
      <c r="Q13" s="58"/>
      <c r="R13" s="58"/>
    </row>
    <row r="14" spans="2:22" ht="18.75" customHeight="1" x14ac:dyDescent="0.4">
      <c r="B14" s="411"/>
      <c r="C14" s="378">
        <v>45991</v>
      </c>
      <c r="D14" s="378"/>
      <c r="E14" s="378"/>
      <c r="G14" s="58"/>
      <c r="H14" s="58"/>
      <c r="I14" s="58"/>
      <c r="J14" s="58"/>
      <c r="K14" s="58"/>
      <c r="L14" s="58"/>
      <c r="M14" s="58"/>
      <c r="N14" s="58"/>
      <c r="O14" s="58"/>
      <c r="P14" s="58"/>
      <c r="Q14" s="58"/>
      <c r="R14" s="58"/>
    </row>
    <row r="15" spans="2:22" s="58" customFormat="1" ht="18.75" customHeight="1" x14ac:dyDescent="0.4">
      <c r="B15" s="411"/>
      <c r="C15" s="378">
        <v>46020</v>
      </c>
      <c r="D15" s="378"/>
      <c r="E15" s="378"/>
    </row>
    <row r="16" spans="2:22" s="58" customFormat="1" ht="18.75" customHeight="1" x14ac:dyDescent="0.4">
      <c r="B16" s="411"/>
      <c r="C16" s="378">
        <v>46021</v>
      </c>
      <c r="D16" s="378"/>
      <c r="E16" s="378"/>
    </row>
    <row r="17" spans="2:18" s="58" customFormat="1" ht="18.75" customHeight="1" x14ac:dyDescent="0.4">
      <c r="B17" s="411"/>
      <c r="C17" s="378">
        <v>46024</v>
      </c>
      <c r="D17" s="378"/>
      <c r="E17" s="378"/>
    </row>
    <row r="18" spans="2:18" s="58" customFormat="1" ht="18.75" customHeight="1" x14ac:dyDescent="0.4">
      <c r="B18" s="411"/>
      <c r="C18" s="378">
        <v>46025</v>
      </c>
      <c r="D18" s="378"/>
      <c r="E18" s="378"/>
    </row>
    <row r="19" spans="2:18" s="58" customFormat="1" ht="18.75" customHeight="1" x14ac:dyDescent="0.4">
      <c r="B19" s="411"/>
      <c r="C19" s="378"/>
      <c r="D19" s="378"/>
      <c r="E19" s="378"/>
    </row>
    <row r="20" spans="2:18" s="58" customFormat="1" ht="18.75" customHeight="1" x14ac:dyDescent="0.4">
      <c r="B20" s="411"/>
      <c r="C20" s="378"/>
      <c r="D20" s="378"/>
      <c r="E20" s="378"/>
    </row>
    <row r="21" spans="2:18" s="58" customFormat="1" ht="18.75" customHeight="1" x14ac:dyDescent="0.4">
      <c r="B21" s="411"/>
      <c r="C21" s="378"/>
      <c r="D21" s="378"/>
      <c r="E21" s="378"/>
    </row>
    <row r="22" spans="2:18" s="58" customFormat="1" ht="18.75" customHeight="1" x14ac:dyDescent="0.4">
      <c r="B22" s="411"/>
      <c r="C22" s="378"/>
      <c r="D22" s="378"/>
      <c r="E22" s="378"/>
      <c r="G22"/>
      <c r="H22"/>
      <c r="I22"/>
      <c r="J22"/>
      <c r="K22"/>
      <c r="L22"/>
      <c r="M22"/>
      <c r="N22"/>
      <c r="O22"/>
      <c r="P22"/>
      <c r="Q22"/>
      <c r="R22"/>
    </row>
    <row r="23" spans="2:18" s="58" customFormat="1" ht="18.75" customHeight="1" x14ac:dyDescent="0.4">
      <c r="B23" s="411"/>
      <c r="C23" s="378"/>
      <c r="D23" s="378"/>
      <c r="E23" s="378"/>
      <c r="G23"/>
      <c r="H23"/>
      <c r="I23"/>
      <c r="J23"/>
      <c r="K23"/>
      <c r="L23"/>
      <c r="M23"/>
      <c r="N23"/>
      <c r="O23"/>
      <c r="P23"/>
      <c r="Q23"/>
      <c r="R23"/>
    </row>
    <row r="24" spans="2:18" ht="18.75" customHeight="1" x14ac:dyDescent="0.4">
      <c r="B24" s="411"/>
      <c r="C24" s="378"/>
      <c r="D24" s="378"/>
      <c r="E24" s="378"/>
    </row>
    <row r="25" spans="2:18" ht="18.75" customHeight="1" x14ac:dyDescent="0.4">
      <c r="B25" s="411"/>
      <c r="C25" s="378"/>
      <c r="D25" s="378"/>
      <c r="E25" s="378"/>
    </row>
    <row r="26" spans="2:18" ht="18.75" customHeight="1" x14ac:dyDescent="0.4">
      <c r="B26" s="411"/>
      <c r="C26" s="378"/>
      <c r="D26" s="378"/>
      <c r="E26" s="378"/>
    </row>
    <row r="27" spans="2:18" ht="18.75" customHeight="1" x14ac:dyDescent="0.4">
      <c r="B27" s="411"/>
      <c r="C27" s="378"/>
      <c r="D27" s="378"/>
      <c r="E27" s="378"/>
    </row>
    <row r="28" spans="2:18" ht="18.75" customHeight="1" x14ac:dyDescent="0.4">
      <c r="B28" s="411"/>
      <c r="C28" s="378"/>
      <c r="D28" s="378"/>
      <c r="E28" s="378"/>
    </row>
    <row r="29" spans="2:18" ht="18.75" customHeight="1" x14ac:dyDescent="0.4">
      <c r="B29" s="411"/>
      <c r="C29" s="378"/>
      <c r="D29" s="378"/>
      <c r="E29" s="378"/>
    </row>
    <row r="30" spans="2:18" ht="18.75" customHeight="1" x14ac:dyDescent="0.4">
      <c r="B30" s="411"/>
      <c r="C30" s="378"/>
      <c r="D30" s="378"/>
      <c r="E30" s="378"/>
    </row>
    <row r="31" spans="2:18" ht="18.75" customHeight="1" x14ac:dyDescent="0.4">
      <c r="B31" s="411"/>
      <c r="C31" s="378"/>
      <c r="D31" s="378"/>
      <c r="E31" s="378"/>
    </row>
    <row r="32" spans="2:18" ht="18.75" customHeight="1" x14ac:dyDescent="0.4">
      <c r="B32" s="411"/>
      <c r="C32" s="378"/>
      <c r="D32" s="378"/>
      <c r="E32" s="378"/>
    </row>
    <row r="33" spans="1:18" ht="18.75" customHeight="1" x14ac:dyDescent="0.4">
      <c r="B33" s="411"/>
      <c r="C33" s="378"/>
      <c r="D33" s="378"/>
      <c r="E33" s="378"/>
    </row>
    <row r="34" spans="1:18" ht="18.75" customHeight="1" x14ac:dyDescent="0.4">
      <c r="B34" s="411"/>
      <c r="C34" s="378"/>
      <c r="D34" s="378"/>
      <c r="E34" s="378"/>
    </row>
    <row r="35" spans="1:18" ht="18.75" customHeight="1" x14ac:dyDescent="0.4">
      <c r="B35" s="411"/>
      <c r="C35" s="378"/>
      <c r="D35" s="378"/>
      <c r="E35" s="378"/>
    </row>
    <row r="36" spans="1:18" ht="18.75" customHeight="1" x14ac:dyDescent="0.4"/>
    <row r="37" spans="1:18" ht="18.75" customHeight="1" x14ac:dyDescent="0.4"/>
    <row r="38" spans="1:18" ht="18.75" customHeight="1" x14ac:dyDescent="0.4"/>
    <row r="39" spans="1:18" ht="18.75" customHeight="1" x14ac:dyDescent="0.4"/>
    <row r="40" spans="1:18" ht="18.75" customHeight="1" x14ac:dyDescent="0.4">
      <c r="G40" s="427"/>
      <c r="H40" s="427"/>
      <c r="I40" s="101"/>
      <c r="O40" s="101"/>
      <c r="P40" s="101"/>
      <c r="Q40" s="101"/>
      <c r="R40" s="101"/>
    </row>
    <row r="41" spans="1:18" ht="18.75" customHeight="1" x14ac:dyDescent="0.4">
      <c r="G41" s="101"/>
      <c r="H41" s="101"/>
      <c r="I41" s="101"/>
      <c r="O41" s="101"/>
      <c r="P41" s="101"/>
      <c r="Q41" s="101"/>
      <c r="R41" s="101"/>
    </row>
    <row r="42" spans="1:18" s="101" customFormat="1" ht="18.75" customHeight="1" x14ac:dyDescent="0.4">
      <c r="E42" s="427"/>
      <c r="F42" s="427"/>
      <c r="J42"/>
      <c r="K42"/>
      <c r="L42"/>
      <c r="M42"/>
      <c r="N42"/>
    </row>
    <row r="43" spans="1:18" s="101" customFormat="1" ht="18.75" customHeight="1" x14ac:dyDescent="0.4">
      <c r="J43"/>
      <c r="K43"/>
      <c r="L43"/>
      <c r="M43"/>
      <c r="N43"/>
    </row>
    <row r="44" spans="1:18" s="101" customFormat="1" ht="18.75" customHeight="1" x14ac:dyDescent="0.4">
      <c r="J44"/>
      <c r="K44"/>
      <c r="L44"/>
      <c r="M44"/>
      <c r="N44"/>
    </row>
    <row r="45" spans="1:18" s="101" customFormat="1" ht="18.75" customHeight="1" x14ac:dyDescent="0.4">
      <c r="L45"/>
      <c r="M45"/>
      <c r="N45"/>
    </row>
    <row r="46" spans="1:18" s="101" customFormat="1" ht="18.75" customHeight="1" x14ac:dyDescent="0.4">
      <c r="L46"/>
    </row>
    <row r="47" spans="1:18" s="101" customFormat="1" ht="18.75" customHeight="1" x14ac:dyDescent="0.4">
      <c r="L47"/>
    </row>
    <row r="48" spans="1:18" s="101" customFormat="1" ht="18.75" customHeight="1" x14ac:dyDescent="0.4">
      <c r="A48" s="428"/>
    </row>
    <row r="49" spans="1:1" s="101" customFormat="1" ht="18.75" customHeight="1" x14ac:dyDescent="0.4">
      <c r="A49" s="428"/>
    </row>
    <row r="50" spans="1:1" s="101" customFormat="1" ht="18.75" customHeight="1" x14ac:dyDescent="0.4">
      <c r="A50" s="428"/>
    </row>
    <row r="51" spans="1:1" s="101" customFormat="1" ht="18.75" customHeight="1" x14ac:dyDescent="0.4"/>
    <row r="52" spans="1:1" s="101" customFormat="1" ht="18.75" customHeight="1" x14ac:dyDescent="0.4"/>
    <row r="53" spans="1:1" s="101" customFormat="1" ht="18.75" customHeight="1" x14ac:dyDescent="0.4"/>
    <row r="54" spans="1:1" s="101" customFormat="1" ht="18.75" customHeight="1" x14ac:dyDescent="0.4"/>
    <row r="55" spans="1:1" s="101" customFormat="1" ht="18.75" customHeight="1" x14ac:dyDescent="0.4"/>
    <row r="56" spans="1:1" s="101" customFormat="1" ht="15" customHeight="1" x14ac:dyDescent="0.4"/>
    <row r="57" spans="1:1" s="101" customFormat="1" ht="15" customHeight="1" x14ac:dyDescent="0.4"/>
    <row r="58" spans="1:1" s="101" customFormat="1" ht="15" customHeight="1" x14ac:dyDescent="0.4"/>
    <row r="59" spans="1:1" s="101" customFormat="1" ht="15" customHeight="1" x14ac:dyDescent="0.4"/>
    <row r="60" spans="1:1" s="101" customFormat="1" ht="15" customHeight="1" x14ac:dyDescent="0.4"/>
    <row r="61" spans="1:1" s="101" customFormat="1" ht="15" customHeight="1" x14ac:dyDescent="0.4"/>
    <row r="62" spans="1:1" s="101" customFormat="1" ht="15" customHeight="1" x14ac:dyDescent="0.4"/>
    <row r="63" spans="1:1" s="101" customFormat="1" ht="15" customHeight="1" x14ac:dyDescent="0.4"/>
    <row r="64" spans="1:1" s="101" customFormat="1" ht="15" customHeight="1" x14ac:dyDescent="0.4"/>
    <row r="65" spans="2:7" s="101" customFormat="1" ht="15" customHeight="1" x14ac:dyDescent="0.4"/>
    <row r="66" spans="2:7" s="101" customFormat="1" ht="15" customHeight="1" x14ac:dyDescent="0.4"/>
    <row r="67" spans="2:7" s="101" customFormat="1" ht="15" customHeight="1" x14ac:dyDescent="0.4"/>
    <row r="68" spans="2:7" s="101" customFormat="1" ht="15" customHeight="1" x14ac:dyDescent="0.4"/>
    <row r="69" spans="2:7" s="101" customFormat="1" ht="15" customHeight="1" x14ac:dyDescent="0.4"/>
    <row r="70" spans="2:7" s="101" customFormat="1" ht="15" customHeight="1" x14ac:dyDescent="0.4"/>
    <row r="71" spans="2:7" s="101" customFormat="1" ht="15" customHeight="1" x14ac:dyDescent="0.4"/>
    <row r="72" spans="2:7" s="101" customFormat="1" ht="15" customHeight="1" x14ac:dyDescent="0.4"/>
    <row r="73" spans="2:7" s="101" customFormat="1" ht="15" customHeight="1" x14ac:dyDescent="0.4"/>
    <row r="74" spans="2:7" s="101" customFormat="1" ht="15" customHeight="1" x14ac:dyDescent="0.4"/>
    <row r="75" spans="2:7" s="101" customFormat="1" ht="15" customHeight="1" x14ac:dyDescent="0.4"/>
    <row r="76" spans="2:7" s="101" customFormat="1" ht="15" customHeight="1" x14ac:dyDescent="0.4"/>
    <row r="77" spans="2:7" s="101" customFormat="1" ht="15" customHeight="1" x14ac:dyDescent="0.4"/>
    <row r="78" spans="2:7" s="101" customFormat="1" ht="15" customHeight="1" x14ac:dyDescent="0.4">
      <c r="E78"/>
      <c r="F78"/>
    </row>
    <row r="79" spans="2:7" s="101" customFormat="1" ht="15" customHeight="1" x14ac:dyDescent="0.4">
      <c r="B79"/>
      <c r="C79"/>
      <c r="D79"/>
      <c r="E79"/>
      <c r="F79"/>
    </row>
    <row r="80" spans="2:7" s="101" customFormat="1" ht="15" customHeight="1" x14ac:dyDescent="0.4">
      <c r="B80"/>
      <c r="C80"/>
      <c r="D80"/>
      <c r="E80" s="84"/>
      <c r="F80"/>
      <c r="G80"/>
    </row>
    <row r="81" spans="1:18" s="101" customFormat="1" ht="15" customHeight="1" x14ac:dyDescent="0.4">
      <c r="B81" s="84"/>
      <c r="C81" s="84"/>
      <c r="D81" s="84"/>
      <c r="E81"/>
      <c r="F81"/>
      <c r="G81"/>
      <c r="H81"/>
    </row>
    <row r="82" spans="1:18" s="101" customFormat="1" ht="15" customHeight="1" x14ac:dyDescent="0.4">
      <c r="B82"/>
      <c r="C82"/>
      <c r="D82"/>
      <c r="E82"/>
      <c r="F82"/>
      <c r="G82"/>
      <c r="H82"/>
    </row>
    <row r="83" spans="1:18" s="101" customFormat="1" ht="15" customHeight="1" x14ac:dyDescent="0.4">
      <c r="B83"/>
      <c r="C83"/>
      <c r="D83"/>
      <c r="E83"/>
      <c r="F83"/>
      <c r="G83"/>
      <c r="H83"/>
    </row>
    <row r="84" spans="1:18" s="101" customFormat="1" ht="15" customHeight="1" x14ac:dyDescent="0.4">
      <c r="B84"/>
      <c r="C84"/>
      <c r="D84"/>
      <c r="E84"/>
      <c r="F84"/>
      <c r="G84"/>
      <c r="H84"/>
    </row>
    <row r="85" spans="1:18" s="101" customFormat="1" ht="15" customHeight="1" x14ac:dyDescent="0.4">
      <c r="B85"/>
      <c r="C85"/>
      <c r="D85"/>
      <c r="E85"/>
      <c r="F85"/>
      <c r="G85"/>
      <c r="H85"/>
      <c r="I85"/>
    </row>
    <row r="86" spans="1:18" s="101" customFormat="1" ht="15" customHeight="1" x14ac:dyDescent="0.4">
      <c r="B86"/>
      <c r="C86"/>
      <c r="D86"/>
      <c r="E86"/>
      <c r="F86"/>
      <c r="G86"/>
      <c r="H86"/>
      <c r="I86"/>
    </row>
    <row r="87" spans="1:18" s="101" customFormat="1" ht="15" customHeight="1" x14ac:dyDescent="0.4">
      <c r="B87"/>
      <c r="C87"/>
      <c r="D87"/>
      <c r="E87"/>
      <c r="F87" s="84"/>
      <c r="G87"/>
      <c r="H87"/>
      <c r="I87"/>
    </row>
    <row r="88" spans="1:18" s="101" customFormat="1" ht="15" customHeight="1" x14ac:dyDescent="0.4">
      <c r="B88"/>
      <c r="C88"/>
      <c r="D88"/>
      <c r="E88"/>
      <c r="F88"/>
      <c r="G88"/>
      <c r="H88"/>
      <c r="I88"/>
    </row>
    <row r="89" spans="1:18" s="101" customFormat="1" ht="22.5" customHeight="1" x14ac:dyDescent="0.4">
      <c r="B89"/>
      <c r="C89"/>
      <c r="D89"/>
      <c r="E89"/>
      <c r="F89"/>
      <c r="G89"/>
      <c r="H89"/>
      <c r="I89" s="58"/>
      <c r="O89"/>
      <c r="P89"/>
      <c r="Q89"/>
      <c r="R89"/>
    </row>
    <row r="90" spans="1:18" s="101" customFormat="1" ht="21" customHeight="1" x14ac:dyDescent="0.2">
      <c r="A90" s="113"/>
      <c r="B90"/>
      <c r="C90"/>
      <c r="D90"/>
      <c r="E90"/>
      <c r="F90"/>
      <c r="G90"/>
      <c r="H90"/>
      <c r="I90"/>
      <c r="O90"/>
      <c r="P90"/>
      <c r="Q90"/>
      <c r="R90"/>
    </row>
    <row r="91" spans="1:18" ht="18.75" customHeight="1" x14ac:dyDescent="0.4">
      <c r="G91" s="429"/>
      <c r="J91" s="101"/>
      <c r="K91" s="101"/>
      <c r="L91" s="101"/>
      <c r="M91" s="101"/>
      <c r="N91" s="101"/>
    </row>
    <row r="92" spans="1:18" ht="33.75" customHeight="1" x14ac:dyDescent="0.4">
      <c r="E92" s="429"/>
      <c r="F92" s="429"/>
      <c r="J92" s="101"/>
      <c r="K92" s="101"/>
      <c r="L92" s="101"/>
      <c r="M92" s="101"/>
      <c r="N92" s="101"/>
    </row>
    <row r="93" spans="1:18" ht="33.75" customHeight="1" x14ac:dyDescent="0.4">
      <c r="C93" s="429"/>
      <c r="D93" s="429"/>
      <c r="J93" s="101"/>
      <c r="K93" s="101"/>
      <c r="L93" s="101"/>
      <c r="M93" s="101"/>
      <c r="N93" s="101"/>
    </row>
    <row r="94" spans="1:18" ht="33.75" customHeight="1" x14ac:dyDescent="0.4">
      <c r="L94" s="101"/>
      <c r="M94" s="101"/>
      <c r="N94" s="101"/>
    </row>
    <row r="95" spans="1:18" ht="33.75" customHeight="1" x14ac:dyDescent="0.4">
      <c r="L95" s="101"/>
    </row>
    <row r="96" spans="1:18" ht="33.75" customHeight="1" x14ac:dyDescent="0.4">
      <c r="L96" s="101"/>
    </row>
    <row r="97" spans="1:18" ht="30" customHeight="1" x14ac:dyDescent="0.4"/>
    <row r="98" spans="1:18" ht="30" customHeight="1" x14ac:dyDescent="0.4"/>
    <row r="99" spans="1:18" ht="52.5" customHeight="1" x14ac:dyDescent="0.4">
      <c r="O99" s="58"/>
      <c r="P99" s="58"/>
      <c r="Q99" s="58"/>
      <c r="R99" s="58"/>
    </row>
    <row r="100" spans="1:18" ht="15" customHeight="1" x14ac:dyDescent="0.4"/>
    <row r="101" spans="1:18" s="58" customFormat="1" ht="34.5" customHeight="1" x14ac:dyDescent="0.4">
      <c r="A101" s="84"/>
      <c r="B101"/>
      <c r="C101"/>
      <c r="D101"/>
      <c r="E101"/>
      <c r="F101"/>
      <c r="G101"/>
      <c r="H101"/>
      <c r="I101"/>
      <c r="J101"/>
      <c r="K101"/>
      <c r="L101"/>
      <c r="M101"/>
      <c r="N101"/>
      <c r="O101"/>
      <c r="P101"/>
      <c r="Q101"/>
      <c r="R101"/>
    </row>
    <row r="102" spans="1:18" ht="15" customHeight="1" x14ac:dyDescent="0.4">
      <c r="J102" s="58"/>
    </row>
    <row r="103" spans="1:18" ht="15" customHeight="1" x14ac:dyDescent="0.4">
      <c r="K103" s="58"/>
    </row>
    <row r="104" spans="1:18" ht="26.25" customHeight="1" x14ac:dyDescent="0.4">
      <c r="I104" s="58"/>
    </row>
    <row r="105" spans="1:18" ht="22.5" customHeight="1" x14ac:dyDescent="0.4">
      <c r="H105" s="58"/>
      <c r="L105" s="58"/>
    </row>
    <row r="106" spans="1:18" ht="22.5" customHeight="1" x14ac:dyDescent="0.4"/>
    <row r="107" spans="1:18" ht="22.5" customHeight="1" x14ac:dyDescent="0.4"/>
    <row r="108" spans="1:18" ht="22.5" customHeight="1" x14ac:dyDescent="0.4"/>
    <row r="109" spans="1:18" ht="22.5" customHeight="1" x14ac:dyDescent="0.4"/>
    <row r="110" spans="1:18" ht="22.5" customHeight="1" x14ac:dyDescent="0.4">
      <c r="E110" s="430"/>
    </row>
    <row r="111" spans="1:18" ht="22.5" customHeight="1" x14ac:dyDescent="0.4">
      <c r="B111" s="438"/>
      <c r="C111" s="438"/>
      <c r="D111" s="439"/>
    </row>
    <row r="112" spans="1:18" ht="11.25" customHeight="1" x14ac:dyDescent="0.4">
      <c r="A112" s="431"/>
    </row>
    <row r="113" spans="1:1" ht="26.25" customHeight="1" x14ac:dyDescent="0.4">
      <c r="A113" s="430"/>
    </row>
    <row r="114" spans="1:1" ht="22.5" customHeight="1" x14ac:dyDescent="0.4">
      <c r="A114" s="430"/>
    </row>
    <row r="115" spans="1:1" ht="22.5" customHeight="1" x14ac:dyDescent="0.4">
      <c r="A115" s="432"/>
    </row>
    <row r="116" spans="1:1" ht="23.25" customHeight="1" x14ac:dyDescent="0.4">
      <c r="A116" s="432"/>
    </row>
    <row r="117" spans="1:1" ht="22.5" customHeight="1" x14ac:dyDescent="0.4">
      <c r="A117" s="432"/>
    </row>
    <row r="118" spans="1:1" ht="22.5" customHeight="1" x14ac:dyDescent="0.4">
      <c r="A118" s="432"/>
    </row>
    <row r="119" spans="1:1" ht="22.5" customHeight="1" x14ac:dyDescent="0.4">
      <c r="A119" s="432"/>
    </row>
    <row r="120" spans="1:1" ht="22.5" customHeight="1" x14ac:dyDescent="0.4">
      <c r="A120" s="432"/>
    </row>
    <row r="121" spans="1:1" ht="11.25" customHeight="1" x14ac:dyDescent="0.4"/>
    <row r="122" spans="1:1" ht="15" customHeight="1" x14ac:dyDescent="0.4"/>
    <row r="123" spans="1:1" ht="26.25" customHeight="1" x14ac:dyDescent="0.4"/>
    <row r="124" spans="1:1" ht="22.5" customHeight="1" x14ac:dyDescent="0.4"/>
    <row r="125" spans="1:1" ht="22.5" customHeight="1" x14ac:dyDescent="0.4"/>
    <row r="126" spans="1:1" ht="23.25" customHeight="1" x14ac:dyDescent="0.4"/>
    <row r="127" spans="1:1" ht="22.5" customHeight="1" x14ac:dyDescent="0.4"/>
    <row r="128" spans="1:1" ht="22.5" customHeight="1" x14ac:dyDescent="0.4"/>
    <row r="129" ht="22.5" customHeight="1" x14ac:dyDescent="0.4"/>
    <row r="130" ht="22.5" customHeight="1" x14ac:dyDescent="0.4"/>
    <row r="131" ht="11.25" customHeight="1" x14ac:dyDescent="0.4"/>
    <row r="132" ht="26.25" customHeight="1" x14ac:dyDescent="0.4"/>
    <row r="133" ht="22.5" customHeight="1" x14ac:dyDescent="0.4"/>
    <row r="134" ht="22.5" customHeight="1" x14ac:dyDescent="0.4"/>
    <row r="135" ht="23.25" customHeight="1" x14ac:dyDescent="0.4"/>
    <row r="136" ht="22.5" customHeight="1" x14ac:dyDescent="0.4"/>
    <row r="137" ht="22.5" customHeight="1" x14ac:dyDescent="0.4"/>
    <row r="138" ht="22.5" customHeight="1" x14ac:dyDescent="0.4"/>
    <row r="139" ht="22.5" customHeight="1" x14ac:dyDescent="0.4"/>
    <row r="140" ht="11.25" customHeight="1" x14ac:dyDescent="0.4"/>
  </sheetData>
  <sheetProtection selectLockedCells="1"/>
  <mergeCells count="17">
    <mergeCell ref="P8:R8"/>
    <mergeCell ref="G12:J12"/>
    <mergeCell ref="B2:E2"/>
    <mergeCell ref="G2:I2"/>
    <mergeCell ref="L2:U2"/>
    <mergeCell ref="G4:G5"/>
    <mergeCell ref="H4:J4"/>
    <mergeCell ref="K4:P4"/>
    <mergeCell ref="Q4:S4"/>
    <mergeCell ref="G13:I13"/>
    <mergeCell ref="J13:K13"/>
    <mergeCell ref="M13:N13"/>
    <mergeCell ref="B111:D111"/>
    <mergeCell ref="G8:G9"/>
    <mergeCell ref="H8:I8"/>
    <mergeCell ref="J8:L8"/>
    <mergeCell ref="M8:O8"/>
  </mergeCells>
  <phoneticPr fontId="3"/>
  <dataValidations count="1">
    <dataValidation imeMode="disabled" allowBlank="1" showInputMessage="1" showErrorMessage="1" sqref="H6:S7 H10:R10" xr:uid="{84048711-7D6C-4447-A0E8-E07A3E8093BB}"/>
  </dataValidations>
  <pageMargins left="0.70866141732283472" right="0.70866141732283472" top="0.74803149606299213" bottom="0.74803149606299213" header="0.31496062992125984" footer="0.31496062992125984"/>
  <pageSetup paperSize="9" scale="2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AA9C-4486-41A6-BC73-33B510823F50}">
  <sheetPr>
    <tabColor rgb="FFFF0000"/>
    <pageSetUpPr fitToPage="1"/>
  </sheetPr>
  <dimension ref="A1:AS213"/>
  <sheetViews>
    <sheetView showGridLines="0" zoomScale="85" zoomScaleNormal="85" zoomScaleSheetLayoutView="80" workbookViewId="0">
      <pane ySplit="7" topLeftCell="A8" activePane="bottomLeft" state="frozen"/>
      <selection activeCell="R22" sqref="R22:T22"/>
      <selection pane="bottomLeft" activeCell="F32" sqref="F32:G33"/>
    </sheetView>
  </sheetViews>
  <sheetFormatPr defaultRowHeight="18.75" x14ac:dyDescent="0.4"/>
  <cols>
    <col min="1" max="1" width="0.375" customWidth="1"/>
    <col min="2" max="2" width="4.375" customWidth="1"/>
    <col min="3" max="3" width="5" style="64" customWidth="1"/>
    <col min="4" max="10" width="5" customWidth="1"/>
    <col min="11" max="11" width="5" style="64" customWidth="1"/>
    <col min="12" max="12" width="5" customWidth="1"/>
    <col min="13" max="14" width="5" style="64" customWidth="1"/>
    <col min="15" max="33" width="5" customWidth="1"/>
    <col min="34" max="34" width="4.75" customWidth="1"/>
    <col min="35" max="35" width="3.125" customWidth="1"/>
    <col min="36" max="42" width="5" customWidth="1"/>
  </cols>
  <sheetData>
    <row r="1" spans="1:38" s="1" customFormat="1" ht="2.25" customHeight="1" thickBot="1" x14ac:dyDescent="0.45">
      <c r="B1" s="2"/>
      <c r="C1" s="2"/>
      <c r="D1" s="2"/>
      <c r="E1" s="2"/>
      <c r="F1" s="455" t="s">
        <v>0</v>
      </c>
      <c r="G1" s="455"/>
      <c r="H1" s="455"/>
      <c r="I1" s="455"/>
      <c r="J1" s="455"/>
      <c r="K1" s="455"/>
      <c r="L1" s="455"/>
      <c r="M1" s="455"/>
      <c r="N1" s="455"/>
      <c r="O1" s="455"/>
      <c r="P1" s="455"/>
      <c r="Q1" s="455"/>
      <c r="R1" s="455"/>
      <c r="S1" s="455"/>
      <c r="T1" s="455"/>
      <c r="U1" s="455"/>
      <c r="V1" s="455"/>
      <c r="W1" s="455"/>
      <c r="X1" s="455"/>
      <c r="Y1" s="455"/>
      <c r="Z1" s="455"/>
      <c r="AA1" s="455"/>
      <c r="AB1" s="455"/>
      <c r="AC1" s="455"/>
      <c r="AD1" s="2"/>
    </row>
    <row r="2" spans="1:38" s="1" customFormat="1" ht="21" customHeight="1" thickBot="1" x14ac:dyDescent="0.45">
      <c r="A2" s="2"/>
      <c r="B2" s="456" t="str">
        <f>IF(OR(D5="×",K6="×"),"提出不可","提出ＯＫ")</f>
        <v>提出不可</v>
      </c>
      <c r="C2" s="456"/>
      <c r="D2" s="456"/>
      <c r="E2" s="456"/>
      <c r="F2" s="455"/>
      <c r="G2" s="455"/>
      <c r="H2" s="455"/>
      <c r="I2" s="455"/>
      <c r="J2" s="455"/>
      <c r="K2" s="455"/>
      <c r="L2" s="455"/>
      <c r="M2" s="455"/>
      <c r="N2" s="455"/>
      <c r="O2" s="455"/>
      <c r="P2" s="455"/>
      <c r="Q2" s="455"/>
      <c r="R2" s="455"/>
      <c r="S2" s="455"/>
      <c r="T2" s="455"/>
      <c r="U2" s="455"/>
      <c r="V2" s="455"/>
      <c r="W2" s="455"/>
      <c r="X2" s="455"/>
      <c r="Y2" s="455"/>
      <c r="Z2" s="455"/>
      <c r="AA2" s="455"/>
      <c r="AB2" s="455"/>
      <c r="AC2" s="455"/>
      <c r="AD2" s="457" t="s">
        <v>1</v>
      </c>
      <c r="AE2" s="458"/>
      <c r="AF2" s="459"/>
      <c r="AG2" s="460"/>
    </row>
    <row r="3" spans="1:38" s="1" customFormat="1" ht="6" customHeight="1" x14ac:dyDescent="0.4">
      <c r="B3" s="456"/>
      <c r="C3" s="456"/>
      <c r="D3" s="456"/>
      <c r="E3" s="456"/>
      <c r="F3" s="3"/>
      <c r="G3" s="3"/>
      <c r="H3" s="3"/>
      <c r="M3" s="4"/>
      <c r="AI3" s="5"/>
      <c r="AJ3" s="6"/>
    </row>
    <row r="4" spans="1:38" s="1" customFormat="1" ht="2.25" customHeight="1" thickBot="1" x14ac:dyDescent="0.45">
      <c r="B4" s="7"/>
      <c r="C4" s="7"/>
      <c r="D4" s="8"/>
      <c r="E4" s="8"/>
      <c r="F4" s="9"/>
      <c r="G4" s="9"/>
      <c r="H4" s="3"/>
      <c r="M4" s="4"/>
      <c r="N4" s="461" t="s">
        <v>2</v>
      </c>
      <c r="O4" s="461"/>
      <c r="P4" s="461"/>
      <c r="Q4" s="461"/>
      <c r="R4" s="461"/>
      <c r="S4" s="461"/>
      <c r="T4" s="461"/>
      <c r="U4" s="461"/>
      <c r="V4" s="461"/>
      <c r="W4" s="461"/>
      <c r="X4" s="461"/>
      <c r="Y4" s="461"/>
      <c r="Z4" s="461"/>
      <c r="AA4" s="461"/>
      <c r="AB4" s="461"/>
      <c r="AC4" s="461"/>
      <c r="AD4" s="461"/>
      <c r="AE4" s="461"/>
      <c r="AF4" s="461"/>
      <c r="AG4" s="461"/>
      <c r="AI4" s="5"/>
      <c r="AJ4" s="6"/>
    </row>
    <row r="5" spans="1:38" s="1" customFormat="1" ht="12.75" customHeight="1" x14ac:dyDescent="0.4">
      <c r="B5" s="462" t="s">
        <v>3</v>
      </c>
      <c r="C5" s="463"/>
      <c r="D5" s="466" t="str">
        <f>IF(OR(B9="×",B11="×",B13="×",B16="×",B17="×",B19="×",B21="×",B22="×",B24="×",B27="×",B28="×",B29="×",B30="×",B32="×",B41="×",),"未完成","ＯＫ")</f>
        <v>未完成</v>
      </c>
      <c r="E5" s="467"/>
      <c r="F5" s="467"/>
      <c r="G5" s="468"/>
      <c r="H5" s="3"/>
      <c r="I5" s="3"/>
      <c r="J5" s="3"/>
      <c r="K5" s="472" t="s">
        <v>4</v>
      </c>
      <c r="L5" s="473"/>
      <c r="M5" s="366"/>
      <c r="N5" s="461"/>
      <c r="O5" s="461"/>
      <c r="P5" s="461"/>
      <c r="Q5" s="461"/>
      <c r="R5" s="461"/>
      <c r="S5" s="461"/>
      <c r="T5" s="461"/>
      <c r="U5" s="461"/>
      <c r="V5" s="461"/>
      <c r="W5" s="461"/>
      <c r="X5" s="461"/>
      <c r="Y5" s="461"/>
      <c r="Z5" s="461"/>
      <c r="AA5" s="461"/>
      <c r="AB5" s="461"/>
      <c r="AC5" s="461"/>
      <c r="AD5" s="461"/>
      <c r="AE5" s="461"/>
      <c r="AF5" s="461"/>
      <c r="AG5" s="461"/>
    </row>
    <row r="6" spans="1:38" s="1" customFormat="1" ht="16.5" customHeight="1" thickBot="1" x14ac:dyDescent="0.45">
      <c r="B6" s="464"/>
      <c r="C6" s="465"/>
      <c r="D6" s="469"/>
      <c r="E6" s="470"/>
      <c r="F6" s="470"/>
      <c r="G6" s="471"/>
      <c r="H6" s="3"/>
      <c r="I6" s="3"/>
      <c r="J6" s="3"/>
      <c r="K6" s="494" t="str">
        <f>IF(⑥利用計画書!E2="ＯＫ","○","×")</f>
        <v>×</v>
      </c>
      <c r="L6" s="495"/>
      <c r="M6" s="366"/>
      <c r="N6" s="461"/>
      <c r="O6" s="461"/>
      <c r="P6" s="461"/>
      <c r="Q6" s="461"/>
      <c r="R6" s="461"/>
      <c r="S6" s="461"/>
      <c r="T6" s="461"/>
      <c r="U6" s="461"/>
      <c r="V6" s="461"/>
      <c r="W6" s="461"/>
      <c r="X6" s="461"/>
      <c r="Y6" s="461"/>
      <c r="Z6" s="461"/>
      <c r="AA6" s="461"/>
      <c r="AB6" s="461"/>
      <c r="AC6" s="461"/>
      <c r="AD6" s="461"/>
      <c r="AE6" s="461"/>
      <c r="AF6" s="461"/>
      <c r="AG6" s="461"/>
    </row>
    <row r="7" spans="1:38" s="10" customFormat="1" ht="2.25" customHeight="1" x14ac:dyDescent="0.4">
      <c r="F7" s="11"/>
      <c r="G7" s="11"/>
      <c r="H7" s="11"/>
      <c r="I7" s="11"/>
      <c r="J7" s="12"/>
      <c r="K7" s="367"/>
      <c r="L7" s="367"/>
      <c r="M7" s="12"/>
    </row>
    <row r="8" spans="1:38" ht="30" customHeight="1" thickBot="1" x14ac:dyDescent="0.45">
      <c r="B8" s="496" t="s">
        <v>5</v>
      </c>
      <c r="C8" s="496"/>
      <c r="D8" s="496"/>
      <c r="E8" s="496"/>
      <c r="F8" s="496"/>
      <c r="G8" s="496"/>
      <c r="H8" s="496"/>
      <c r="I8" s="496"/>
      <c r="J8" s="496"/>
      <c r="K8" s="496"/>
      <c r="L8" s="496"/>
      <c r="M8" s="496"/>
      <c r="N8" s="496"/>
      <c r="O8" s="496"/>
      <c r="P8" s="496"/>
      <c r="Q8" s="496"/>
      <c r="R8" s="496"/>
      <c r="S8" s="496"/>
      <c r="T8" s="496"/>
      <c r="U8" s="496"/>
      <c r="V8" s="496"/>
      <c r="W8" s="496"/>
      <c r="X8" s="496"/>
      <c r="AA8" s="13"/>
      <c r="AB8" s="13"/>
      <c r="AC8" s="13"/>
      <c r="AD8" s="13"/>
      <c r="AE8" s="13"/>
      <c r="AF8" s="13"/>
      <c r="AG8" s="13"/>
      <c r="AH8" s="13"/>
      <c r="AI8" s="13"/>
      <c r="AJ8" s="13"/>
      <c r="AK8" s="13"/>
    </row>
    <row r="9" spans="1:38" ht="33.75" customHeight="1" thickBot="1" x14ac:dyDescent="0.45">
      <c r="B9" s="14" t="str">
        <f>IF(V9="","×","○")</f>
        <v>×</v>
      </c>
      <c r="C9" s="497" t="s">
        <v>170</v>
      </c>
      <c r="D9" s="498"/>
      <c r="E9" s="498"/>
      <c r="F9" s="498"/>
      <c r="G9" s="498"/>
      <c r="H9" s="498"/>
      <c r="I9" s="498"/>
      <c r="J9" s="498"/>
      <c r="K9" s="498"/>
      <c r="L9" s="498"/>
      <c r="M9" s="498"/>
      <c r="N9" s="498"/>
      <c r="O9" s="498"/>
      <c r="P9" s="498"/>
      <c r="Q9" s="498"/>
      <c r="R9" s="498"/>
      <c r="S9" s="498"/>
      <c r="T9" s="498"/>
      <c r="U9" s="499"/>
      <c r="V9" s="500"/>
      <c r="W9" s="501"/>
      <c r="Z9" s="13"/>
      <c r="AA9" s="13"/>
      <c r="AB9" s="13"/>
      <c r="AC9" s="13"/>
      <c r="AD9" s="13"/>
      <c r="AE9" s="13"/>
      <c r="AF9" s="13"/>
      <c r="AG9" s="13"/>
      <c r="AH9" s="13"/>
      <c r="AI9" s="13"/>
      <c r="AJ9" s="13"/>
      <c r="AK9" s="13"/>
    </row>
    <row r="10" spans="1:38" ht="11.25" customHeight="1" thickBot="1" x14ac:dyDescent="0.45">
      <c r="C10" s="15"/>
      <c r="D10" s="16"/>
      <c r="E10" s="16"/>
      <c r="F10" s="16"/>
      <c r="G10" s="16"/>
      <c r="H10" s="16"/>
      <c r="I10" s="16"/>
      <c r="J10" s="16"/>
      <c r="K10" s="16"/>
      <c r="L10" s="17"/>
      <c r="M10" s="17"/>
      <c r="N10" s="17"/>
      <c r="O10" s="17"/>
      <c r="P10" s="17"/>
      <c r="Q10" s="17"/>
      <c r="R10" s="18"/>
      <c r="S10" s="18"/>
      <c r="T10" s="18"/>
      <c r="U10" s="18"/>
      <c r="V10" s="18"/>
      <c r="W10" s="19"/>
      <c r="X10" s="20"/>
      <c r="Y10" s="20"/>
      <c r="Z10" s="20"/>
      <c r="AA10" s="20"/>
      <c r="AB10" s="20"/>
      <c r="AC10" s="20"/>
      <c r="AD10" s="20"/>
      <c r="AE10" s="20"/>
      <c r="AF10" s="20"/>
      <c r="AG10" s="20"/>
      <c r="AH10" s="20"/>
      <c r="AI10" s="20"/>
      <c r="AJ10" s="20"/>
      <c r="AK10" s="21"/>
      <c r="AL10" s="21"/>
    </row>
    <row r="11" spans="1:38" ht="30" customHeight="1" thickBot="1" x14ac:dyDescent="0.45">
      <c r="B11" s="14" t="str">
        <f>IF(F11="","×","○")</f>
        <v>×</v>
      </c>
      <c r="C11" s="502" t="s">
        <v>6</v>
      </c>
      <c r="D11" s="503"/>
      <c r="E11" s="504"/>
      <c r="F11" s="505"/>
      <c r="G11" s="506"/>
      <c r="H11" s="506"/>
      <c r="I11" s="506"/>
      <c r="J11" s="506"/>
      <c r="K11" s="506"/>
      <c r="L11" s="506"/>
      <c r="M11" s="506"/>
      <c r="N11" s="506"/>
      <c r="O11" s="506"/>
      <c r="P11" s="506"/>
      <c r="Q11" s="506"/>
      <c r="R11" s="506"/>
      <c r="S11" s="506"/>
      <c r="T11" s="506"/>
      <c r="U11" s="506"/>
      <c r="V11" s="506"/>
      <c r="W11" s="506"/>
      <c r="X11" s="507"/>
      <c r="Z11" s="13"/>
      <c r="AA11" s="13"/>
      <c r="AB11" s="13"/>
      <c r="AC11" s="13"/>
      <c r="AD11" s="13"/>
      <c r="AE11" s="13"/>
      <c r="AF11" s="13"/>
      <c r="AG11" s="13"/>
      <c r="AH11" s="13"/>
      <c r="AI11" s="13"/>
      <c r="AJ11" s="13"/>
      <c r="AK11" s="13"/>
    </row>
    <row r="12" spans="1:38" ht="22.5" customHeight="1" thickBot="1" x14ac:dyDescent="0.2">
      <c r="B12" s="22"/>
      <c r="C12" s="474" t="s">
        <v>7</v>
      </c>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13"/>
      <c r="AG12" s="13"/>
      <c r="AH12" s="13"/>
      <c r="AI12" s="13"/>
      <c r="AJ12" s="13"/>
      <c r="AK12" s="13"/>
    </row>
    <row r="13" spans="1:38" ht="15" customHeight="1" x14ac:dyDescent="0.4">
      <c r="B13" s="475" t="str">
        <f>IF(OR(F14="",Q14=""),"×","○")</f>
        <v>×</v>
      </c>
      <c r="C13" s="476" t="s">
        <v>8</v>
      </c>
      <c r="D13" s="477"/>
      <c r="E13" s="478"/>
      <c r="F13" s="482" t="str">
        <f>PHONETIC(F14)</f>
        <v/>
      </c>
      <c r="G13" s="483"/>
      <c r="H13" s="483"/>
      <c r="I13" s="483"/>
      <c r="J13" s="483"/>
      <c r="K13" s="483"/>
      <c r="L13" s="483"/>
      <c r="M13" s="484"/>
      <c r="N13" s="476" t="s">
        <v>9</v>
      </c>
      <c r="O13" s="477"/>
      <c r="P13" s="477"/>
      <c r="Q13" s="485" t="str">
        <f>PHONETIC(Q14)</f>
        <v/>
      </c>
      <c r="R13" s="486"/>
      <c r="S13" s="486"/>
      <c r="T13" s="486"/>
      <c r="U13" s="486"/>
      <c r="V13" s="486"/>
      <c r="W13" s="486"/>
      <c r="X13" s="487"/>
      <c r="Z13" s="13"/>
      <c r="AA13" s="13"/>
      <c r="AB13" s="13"/>
      <c r="AC13" s="13"/>
      <c r="AD13" s="13"/>
      <c r="AE13" s="13"/>
      <c r="AF13" s="13"/>
      <c r="AG13" s="13"/>
      <c r="AH13" s="13"/>
      <c r="AI13" s="13"/>
      <c r="AJ13" s="13"/>
      <c r="AK13" s="13"/>
    </row>
    <row r="14" spans="1:38" ht="30" customHeight="1" thickBot="1" x14ac:dyDescent="0.45">
      <c r="B14" s="475"/>
      <c r="C14" s="479"/>
      <c r="D14" s="480"/>
      <c r="E14" s="481"/>
      <c r="F14" s="488"/>
      <c r="G14" s="489"/>
      <c r="H14" s="489"/>
      <c r="I14" s="489"/>
      <c r="J14" s="489"/>
      <c r="K14" s="489"/>
      <c r="L14" s="489"/>
      <c r="M14" s="490"/>
      <c r="N14" s="479"/>
      <c r="O14" s="480"/>
      <c r="P14" s="480"/>
      <c r="Q14" s="491"/>
      <c r="R14" s="492"/>
      <c r="S14" s="492"/>
      <c r="T14" s="492"/>
      <c r="U14" s="492"/>
      <c r="V14" s="492"/>
      <c r="W14" s="492"/>
      <c r="X14" s="493"/>
      <c r="AA14" s="13"/>
      <c r="AB14" s="13"/>
      <c r="AC14" s="13"/>
      <c r="AD14" s="13"/>
      <c r="AE14" s="13"/>
      <c r="AF14" s="13"/>
      <c r="AG14" s="13"/>
      <c r="AH14" s="13"/>
      <c r="AI14" s="13"/>
      <c r="AJ14" s="13"/>
      <c r="AK14" s="13"/>
    </row>
    <row r="15" spans="1:38" ht="23.25" customHeight="1" thickBot="1" x14ac:dyDescent="0.2">
      <c r="B15" s="22"/>
      <c r="C15" s="508" t="s">
        <v>10</v>
      </c>
      <c r="D15" s="508"/>
      <c r="E15" s="508"/>
      <c r="F15" s="508"/>
      <c r="G15" s="508"/>
      <c r="H15" s="508"/>
      <c r="I15" s="508"/>
      <c r="J15" s="508"/>
      <c r="K15" s="508"/>
      <c r="L15" s="508"/>
      <c r="M15" s="508"/>
      <c r="N15" s="508"/>
      <c r="O15" s="508"/>
      <c r="P15" s="508"/>
      <c r="Q15" s="508"/>
      <c r="R15" s="508"/>
      <c r="S15" s="508"/>
      <c r="T15" s="508"/>
      <c r="U15" s="508"/>
      <c r="V15" s="508"/>
      <c r="W15" s="508"/>
      <c r="X15" s="508"/>
      <c r="Z15" s="13"/>
      <c r="AA15" s="13"/>
      <c r="AB15" s="13"/>
      <c r="AC15" s="13"/>
      <c r="AD15" s="13"/>
      <c r="AE15" s="13"/>
      <c r="AF15" s="13"/>
      <c r="AG15" s="13"/>
      <c r="AH15" s="13"/>
      <c r="AI15" s="13"/>
      <c r="AJ15" s="13"/>
      <c r="AK15" s="13"/>
    </row>
    <row r="16" spans="1:38" ht="30" customHeight="1" thickBot="1" x14ac:dyDescent="0.45">
      <c r="B16" s="23" t="str">
        <f>IF(OR(G16="",I16="",L16="",O16="",AB16="×"),"×","○")</f>
        <v>×</v>
      </c>
      <c r="C16" s="509" t="s">
        <v>11</v>
      </c>
      <c r="D16" s="509"/>
      <c r="E16" s="510"/>
      <c r="F16" s="24" t="s">
        <v>12</v>
      </c>
      <c r="G16" s="25"/>
      <c r="H16" s="26" t="s">
        <v>13</v>
      </c>
      <c r="I16" s="511"/>
      <c r="J16" s="511"/>
      <c r="K16" s="27"/>
      <c r="L16" s="512"/>
      <c r="M16" s="512"/>
      <c r="N16" s="28" t="s">
        <v>14</v>
      </c>
      <c r="O16" s="506"/>
      <c r="P16" s="506"/>
      <c r="Q16" s="506"/>
      <c r="R16" s="506"/>
      <c r="S16" s="506"/>
      <c r="T16" s="506"/>
      <c r="U16" s="506"/>
      <c r="V16" s="506"/>
      <c r="W16" s="506"/>
      <c r="X16" s="507"/>
      <c r="Y16" s="19"/>
      <c r="Z16" s="13"/>
      <c r="AA16" s="13"/>
      <c r="AB16" s="29" t="str">
        <f>IF(OR(AC16="×",AE16="×",AF16="×",AG16="×"),"×","○")</f>
        <v>○</v>
      </c>
      <c r="AC16" s="29" t="str">
        <f>IF(COUNTIF(L16, "*県"), "×", "○")</f>
        <v>○</v>
      </c>
      <c r="AD16" s="29" t="str">
        <f>IF(COUNTIF(L16, "*都"), "×", "○")</f>
        <v>○</v>
      </c>
      <c r="AE16" s="29" t="str">
        <f>IF(OR(AD16="○",AND(AD16="×",L16="京都")),"○","×")</f>
        <v>○</v>
      </c>
      <c r="AF16" s="29" t="str">
        <f>IF(COUNTIF(L16, "*道"), "×", "○")</f>
        <v>○</v>
      </c>
      <c r="AG16" s="29" t="str">
        <f>IF(COUNTIF(L16, "*府"), "×", "○")</f>
        <v>○</v>
      </c>
      <c r="AH16" s="13"/>
      <c r="AI16" s="13"/>
      <c r="AJ16" s="13"/>
      <c r="AK16" s="13"/>
      <c r="AL16" s="13"/>
    </row>
    <row r="17" spans="1:45" ht="30" customHeight="1" thickBot="1" x14ac:dyDescent="0.45">
      <c r="B17" s="23" t="str">
        <f>IF(OR(G17="",I17="",L17="",O17="",AB17="×"),"×","○")</f>
        <v>×</v>
      </c>
      <c r="C17" s="509" t="s">
        <v>15</v>
      </c>
      <c r="D17" s="509"/>
      <c r="E17" s="510"/>
      <c r="F17" s="24" t="s">
        <v>12</v>
      </c>
      <c r="G17" s="25"/>
      <c r="H17" s="26" t="s">
        <v>13</v>
      </c>
      <c r="I17" s="511"/>
      <c r="J17" s="511"/>
      <c r="K17" s="27"/>
      <c r="L17" s="512"/>
      <c r="M17" s="512"/>
      <c r="N17" s="30" t="s">
        <v>14</v>
      </c>
      <c r="O17" s="506"/>
      <c r="P17" s="506"/>
      <c r="Q17" s="506"/>
      <c r="R17" s="506"/>
      <c r="S17" s="506"/>
      <c r="T17" s="506"/>
      <c r="U17" s="506"/>
      <c r="V17" s="506"/>
      <c r="W17" s="506"/>
      <c r="X17" s="507"/>
      <c r="Y17" s="19"/>
      <c r="Z17" s="19"/>
      <c r="AA17" s="13"/>
      <c r="AB17" s="29" t="str">
        <f>IF(OR(AC17="×",AE17="×",AF17="×",AG17="×"),"×","○")</f>
        <v>○</v>
      </c>
      <c r="AC17" s="29" t="str">
        <f>IF(COUNTIF(L17, "*県"), "×", "○")</f>
        <v>○</v>
      </c>
      <c r="AD17" s="29" t="str">
        <f>IF(COUNTIF(L17, "*都"), "×", "○")</f>
        <v>○</v>
      </c>
      <c r="AE17" s="29" t="str">
        <f>IF(OR(AD17="○",AND(AD17="×",L17="京都")),"○","×")</f>
        <v>○</v>
      </c>
      <c r="AF17" s="29" t="str">
        <f>IF(COUNTIF(L17, "*道"), "×", "○")</f>
        <v>○</v>
      </c>
      <c r="AG17" s="29" t="str">
        <f>IF(COUNTIF(L17, "*府"), "×", "○")</f>
        <v>○</v>
      </c>
      <c r="AH17" s="13"/>
      <c r="AI17" s="13"/>
      <c r="AJ17" s="13"/>
      <c r="AK17" s="13"/>
      <c r="AL17" s="13"/>
    </row>
    <row r="18" spans="1:45" ht="22.5" customHeight="1" thickBot="1" x14ac:dyDescent="0.2">
      <c r="B18" s="22"/>
      <c r="C18" s="508" t="s">
        <v>16</v>
      </c>
      <c r="D18" s="508"/>
      <c r="E18" s="508"/>
      <c r="F18" s="508"/>
      <c r="G18" s="508"/>
      <c r="H18" s="508"/>
      <c r="I18" s="508"/>
      <c r="J18" s="508"/>
      <c r="K18" s="508"/>
      <c r="L18" s="508"/>
      <c r="M18" s="508"/>
      <c r="N18" s="508"/>
      <c r="O18" s="508"/>
      <c r="P18" s="508"/>
      <c r="Q18" s="508"/>
      <c r="R18" s="508"/>
      <c r="S18" s="508"/>
      <c r="T18" s="508"/>
      <c r="U18" s="508"/>
      <c r="V18" s="508"/>
      <c r="W18" s="508"/>
      <c r="X18" s="508"/>
      <c r="Z18" s="31"/>
      <c r="AA18" s="31"/>
      <c r="AB18" s="31"/>
      <c r="AC18" s="31"/>
      <c r="AD18" s="31"/>
      <c r="AE18" s="31"/>
      <c r="AF18" s="31"/>
      <c r="AG18" s="31"/>
      <c r="AH18" s="31"/>
      <c r="AI18" s="31"/>
      <c r="AJ18" s="31"/>
      <c r="AK18" s="31"/>
    </row>
    <row r="19" spans="1:45" ht="30" customHeight="1" thickBot="1" x14ac:dyDescent="0.45">
      <c r="B19" s="23" t="str">
        <f>IF(OR(G19="",J19="",M19="",Q19="",T19="",W19=""),"×","○")</f>
        <v>×</v>
      </c>
      <c r="C19" s="503" t="s">
        <v>17</v>
      </c>
      <c r="D19" s="503"/>
      <c r="E19" s="504"/>
      <c r="F19" s="32" t="s">
        <v>18</v>
      </c>
      <c r="G19" s="513"/>
      <c r="H19" s="514"/>
      <c r="I19" s="33" t="s">
        <v>13</v>
      </c>
      <c r="J19" s="514"/>
      <c r="K19" s="514"/>
      <c r="L19" s="33" t="s">
        <v>13</v>
      </c>
      <c r="M19" s="514"/>
      <c r="N19" s="515"/>
      <c r="O19" s="516" t="s">
        <v>19</v>
      </c>
      <c r="P19" s="517"/>
      <c r="Q19" s="518"/>
      <c r="R19" s="518"/>
      <c r="S19" s="34" t="s">
        <v>13</v>
      </c>
      <c r="T19" s="518"/>
      <c r="U19" s="518"/>
      <c r="V19" s="34" t="s">
        <v>13</v>
      </c>
      <c r="W19" s="519"/>
      <c r="X19" s="520"/>
      <c r="Y19" s="31"/>
      <c r="Z19" s="31"/>
      <c r="AA19" s="31"/>
      <c r="AB19" s="31"/>
      <c r="AC19" s="31"/>
      <c r="AD19" s="31"/>
      <c r="AE19" s="31"/>
      <c r="AF19" s="31"/>
      <c r="AG19" s="31"/>
      <c r="AH19" s="31"/>
      <c r="AI19" s="31"/>
      <c r="AJ19" s="31"/>
      <c r="AK19" s="31"/>
    </row>
    <row r="20" spans="1:45" s="35" customFormat="1" ht="18.75" customHeight="1" thickBot="1" x14ac:dyDescent="0.45">
      <c r="B20" s="36"/>
      <c r="C20" s="37" t="str">
        <f>IF(V22="","",K20)</f>
        <v/>
      </c>
      <c r="D20" s="38" t="str">
        <f>IF(V22="","",IF(H21&lt;2," ",K20+1))</f>
        <v/>
      </c>
      <c r="E20" s="38" t="str">
        <f>IF(V22="","",IF(H21&lt;3," ",K20+2))</f>
        <v/>
      </c>
      <c r="F20" s="38" t="str">
        <f>IF(V22="","",IF(H21&lt;4," ",K20+3))</f>
        <v/>
      </c>
      <c r="G20" s="38" t="str">
        <f>IF(V22="","",IF(H21&lt;5," ",K20+4))</f>
        <v/>
      </c>
      <c r="H20" s="39" t="str">
        <f>IF(V22="","",IF(H21&lt;6," ",K20+5))</f>
        <v/>
      </c>
      <c r="I20" s="29"/>
      <c r="K20" s="528" t="str">
        <f>IF(L22="","",DATE(G22,J22,L22))</f>
        <v/>
      </c>
      <c r="L20" s="528"/>
      <c r="M20" s="528"/>
      <c r="N20" s="29" t="str">
        <f>IF(O22="","",IF(Q22&lt;=12,"昼","夕"))</f>
        <v/>
      </c>
      <c r="O20" s="529" t="str">
        <f>IF(L22="","",K20+F21)</f>
        <v/>
      </c>
      <c r="P20" s="529"/>
      <c r="Q20" s="529"/>
      <c r="R20" s="40" t="str">
        <f>IF(L22="","",IF(AA22&lt;=12,"朝","昼"))</f>
        <v/>
      </c>
      <c r="S20" s="41"/>
      <c r="T20" s="41"/>
      <c r="U20" s="529" t="str">
        <f>IF(OR(G22="",J22="",L22=""),"",(K20-[1]◎施設管理!O13))</f>
        <v/>
      </c>
      <c r="V20" s="529"/>
      <c r="W20" s="41"/>
      <c r="X20" s="42"/>
      <c r="Y20" s="43"/>
      <c r="Z20" s="43"/>
      <c r="AA20" s="43"/>
      <c r="AB20" s="43"/>
      <c r="AC20" s="43"/>
      <c r="AD20" s="43"/>
      <c r="AE20" s="43"/>
      <c r="AF20" s="43"/>
      <c r="AG20" s="43"/>
      <c r="AH20" s="43"/>
      <c r="AI20" s="43"/>
      <c r="AJ20" s="43"/>
      <c r="AK20" s="43"/>
    </row>
    <row r="21" spans="1:45" ht="30" customHeight="1" thickBot="1" x14ac:dyDescent="0.45">
      <c r="A21" s="44"/>
      <c r="B21" s="23" t="str">
        <f>IF(F21="","×","○")</f>
        <v>×</v>
      </c>
      <c r="C21" s="530" t="s">
        <v>20</v>
      </c>
      <c r="D21" s="531"/>
      <c r="E21" s="532"/>
      <c r="F21" s="45"/>
      <c r="G21" s="46" t="s">
        <v>21</v>
      </c>
      <c r="H21" s="47" t="str">
        <f>IF(F21="","",F21+1)</f>
        <v/>
      </c>
      <c r="I21" s="48" t="s">
        <v>22</v>
      </c>
      <c r="J21" s="533" t="s">
        <v>23</v>
      </c>
      <c r="K21" s="534"/>
      <c r="L21" s="534"/>
      <c r="M21" s="534"/>
      <c r="N21" s="534"/>
      <c r="O21" s="534"/>
      <c r="P21" s="534"/>
      <c r="Q21" s="534"/>
      <c r="R21" s="534"/>
      <c r="S21" s="534"/>
      <c r="T21" s="534"/>
      <c r="U21" s="534"/>
      <c r="V21" s="534"/>
      <c r="W21" s="534"/>
      <c r="X21" s="534"/>
      <c r="Y21" s="534"/>
      <c r="Z21" s="534"/>
      <c r="AA21" s="534"/>
      <c r="AB21" s="534"/>
      <c r="AC21" s="44"/>
      <c r="AD21" s="44"/>
      <c r="AE21" s="49"/>
      <c r="AF21" s="44"/>
      <c r="AG21" s="44"/>
      <c r="AH21" s="44"/>
      <c r="AI21" s="44"/>
      <c r="AJ21" s="44"/>
      <c r="AK21" s="44"/>
    </row>
    <row r="22" spans="1:45" s="44" customFormat="1" ht="30" customHeight="1" thickBot="1" x14ac:dyDescent="0.45">
      <c r="B22" s="23" t="str">
        <f>IF(AND(LEN(G22)=4,J22&lt;&gt;"",L22&lt;&gt;"",Q22&lt;&gt;"",AA22&lt;&gt;""),"○","×")</f>
        <v>×</v>
      </c>
      <c r="C22" s="521" t="s">
        <v>24</v>
      </c>
      <c r="D22" s="522"/>
      <c r="E22" s="523"/>
      <c r="F22" s="50" t="s">
        <v>25</v>
      </c>
      <c r="G22" s="535"/>
      <c r="H22" s="535"/>
      <c r="I22" s="51" t="s">
        <v>26</v>
      </c>
      <c r="J22" s="45"/>
      <c r="K22" s="51" t="s">
        <v>27</v>
      </c>
      <c r="L22" s="45"/>
      <c r="M22" s="51" t="s">
        <v>28</v>
      </c>
      <c r="N22" s="51" t="s">
        <v>29</v>
      </c>
      <c r="O22" s="51" t="str">
        <f>TEXT(K20,"aaa")</f>
        <v/>
      </c>
      <c r="P22" s="51" t="s">
        <v>30</v>
      </c>
      <c r="Q22" s="45"/>
      <c r="R22" s="51" t="s">
        <v>31</v>
      </c>
      <c r="S22" s="51" t="s">
        <v>32</v>
      </c>
      <c r="T22" s="52" t="str">
        <f>IF(OR(F21="",L22=""),"",O20)</f>
        <v/>
      </c>
      <c r="U22" s="51" t="s">
        <v>27</v>
      </c>
      <c r="V22" s="53" t="str">
        <f>IF(OR(F21="",L22=""),"",O20)</f>
        <v/>
      </c>
      <c r="W22" s="51" t="s">
        <v>28</v>
      </c>
      <c r="X22" s="51" t="s">
        <v>29</v>
      </c>
      <c r="Y22" s="51" t="str">
        <f>IF(OR(F21="",L22=""),"",TEXT(O20,"aaa"))</f>
        <v/>
      </c>
      <c r="Z22" s="51" t="s">
        <v>30</v>
      </c>
      <c r="AA22" s="45"/>
      <c r="AB22" s="48" t="s">
        <v>31</v>
      </c>
      <c r="AC22" s="54"/>
      <c r="AD22" s="55"/>
    </row>
    <row r="23" spans="1:45" ht="5.25" customHeight="1" thickBot="1" x14ac:dyDescent="0.45">
      <c r="C23" s="15"/>
      <c r="D23" s="16"/>
      <c r="E23" s="16"/>
      <c r="F23" s="16"/>
      <c r="G23" s="16"/>
      <c r="H23" s="16"/>
      <c r="I23" s="16"/>
      <c r="J23" s="56"/>
      <c r="K23" s="56"/>
      <c r="L23" s="57"/>
      <c r="M23" s="57"/>
      <c r="N23" s="57"/>
      <c r="O23" s="57"/>
      <c r="P23" s="57"/>
      <c r="Q23" s="57"/>
      <c r="R23" s="18"/>
      <c r="S23" s="18"/>
      <c r="T23" s="18"/>
      <c r="U23" s="18"/>
      <c r="V23" s="18"/>
      <c r="W23" s="19"/>
      <c r="X23" s="20"/>
      <c r="Y23" s="20"/>
      <c r="Z23" s="20"/>
      <c r="AA23" s="20"/>
      <c r="AB23" s="20"/>
      <c r="AC23" s="20"/>
      <c r="AD23" s="20"/>
      <c r="AE23" s="20"/>
      <c r="AF23" s="20"/>
      <c r="AG23" s="20"/>
      <c r="AH23" s="20"/>
      <c r="AI23" s="20"/>
      <c r="AJ23" s="20"/>
      <c r="AK23" s="21"/>
      <c r="AL23" s="21"/>
    </row>
    <row r="24" spans="1:45" s="58" customFormat="1" ht="30" customHeight="1" thickBot="1" x14ac:dyDescent="0.45">
      <c r="B24" s="23" t="str">
        <f>IF(OR(AND(F21&lt;&gt;0,F24=""),AND(F21=0,F24&lt;&gt;"")),"×","○")</f>
        <v>○</v>
      </c>
      <c r="C24" s="521" t="s">
        <v>33</v>
      </c>
      <c r="D24" s="522"/>
      <c r="E24" s="523"/>
      <c r="F24" s="524"/>
      <c r="G24" s="524"/>
      <c r="H24" s="524"/>
      <c r="I24" s="525"/>
      <c r="J24" s="526" t="str">
        <f>IF(F21=0,"　※ 宿泊を伴わない利用期日になっています。","")</f>
        <v>　※ 宿泊を伴わない利用期日になっています。</v>
      </c>
      <c r="K24" s="527"/>
      <c r="L24" s="527"/>
      <c r="M24" s="527"/>
      <c r="N24" s="527"/>
      <c r="O24" s="527"/>
      <c r="P24" s="527"/>
      <c r="Q24" s="527"/>
      <c r="R24" s="527"/>
      <c r="S24" s="527"/>
      <c r="T24" s="527"/>
      <c r="U24" s="527"/>
      <c r="V24" s="59"/>
      <c r="W24" s="59"/>
      <c r="X24" s="59"/>
      <c r="Y24" s="59"/>
      <c r="Z24" s="60"/>
      <c r="AA24" s="60"/>
      <c r="AB24" s="60"/>
      <c r="AC24" s="60"/>
      <c r="AD24" s="61"/>
      <c r="AE24" s="62"/>
      <c r="AF24" s="19"/>
      <c r="AG24" s="63"/>
      <c r="AH24" s="59"/>
      <c r="AI24" s="59"/>
    </row>
    <row r="25" spans="1:45" s="44" customFormat="1" ht="30" customHeight="1" x14ac:dyDescent="0.4">
      <c r="A25"/>
      <c r="B25"/>
      <c r="C25" s="64"/>
      <c r="D25"/>
      <c r="E25"/>
      <c r="F25"/>
      <c r="G25"/>
      <c r="H25"/>
      <c r="I25" s="65"/>
      <c r="J25" s="65"/>
      <c r="K25" s="66"/>
      <c r="L25" s="65"/>
      <c r="M25" s="528" t="str">
        <f>IF(L27="","",DATE(G27,J27,L27))</f>
        <v/>
      </c>
      <c r="N25" s="528"/>
      <c r="O25" s="65"/>
      <c r="P25" s="65"/>
      <c r="Q25" s="65"/>
      <c r="R25" s="65"/>
      <c r="S25" s="65"/>
      <c r="T25" s="65"/>
      <c r="U25" s="65"/>
      <c r="V25" s="65"/>
      <c r="W25" s="65"/>
      <c r="X25" s="65"/>
      <c r="Y25" s="65"/>
      <c r="Z25" s="67"/>
      <c r="AA25" s="67" t="str">
        <f>IF(AA22="","",IF(H21&lt;=1,"","②朝"))</f>
        <v/>
      </c>
      <c r="AB25" s="67" t="str">
        <f>IF(AA22="","",IF(H21&lt;=2,"","③朝"))</f>
        <v/>
      </c>
      <c r="AC25" s="67" t="str">
        <f>IF(AA22="","",IF(H21&lt;=3,"","④朝"))</f>
        <v/>
      </c>
      <c r="AD25" s="67" t="str">
        <f>IF(AA22="","",IF(H21&lt;=4,"","⑤朝"))</f>
        <v/>
      </c>
      <c r="AE25" s="67" t="str">
        <f>IF(AA22="","",IF(H21&lt;=5,"","⑥朝"))</f>
        <v/>
      </c>
      <c r="AF25" s="67"/>
      <c r="AG25" s="68"/>
      <c r="AH25" s="69"/>
      <c r="AI25"/>
      <c r="AK25" s="13"/>
      <c r="AL25" s="13"/>
      <c r="AM25" s="13"/>
      <c r="AN25" s="13"/>
      <c r="AO25" s="13"/>
      <c r="AP25" s="13"/>
      <c r="AQ25" s="13"/>
      <c r="AR25" s="13"/>
      <c r="AS25" s="13"/>
    </row>
    <row r="26" spans="1:45" s="44" customFormat="1" ht="30" customHeight="1" thickBot="1" x14ac:dyDescent="0.45">
      <c r="A26"/>
      <c r="B26" s="496" t="s">
        <v>34</v>
      </c>
      <c r="C26" s="496"/>
      <c r="D26" s="496"/>
      <c r="E26" s="496"/>
      <c r="F26" s="496"/>
      <c r="G26" s="496"/>
      <c r="H26" s="496"/>
      <c r="I26" s="496"/>
      <c r="J26" s="496"/>
      <c r="K26" s="496"/>
      <c r="L26" s="496"/>
      <c r="M26" s="70"/>
      <c r="N26" s="527" t="str">
        <f>IF(OR(L27="",M25&lt;=R27),"","　※ 提出期限を過ぎています。施設にご連絡ください。")</f>
        <v/>
      </c>
      <c r="O26" s="527"/>
      <c r="P26" s="527"/>
      <c r="Q26" s="527"/>
      <c r="R26" s="527"/>
      <c r="S26" s="527"/>
      <c r="T26" s="527"/>
      <c r="U26" s="527"/>
      <c r="V26" s="527"/>
      <c r="W26" s="527"/>
      <c r="X26" s="527"/>
      <c r="Y26" s="527"/>
      <c r="Z26" s="71" t="str">
        <f>IF(AA22="","",IF(L63&lt;&gt;"昼","","①昼"))</f>
        <v/>
      </c>
      <c r="AA26" s="72" t="str">
        <f>IF(AA22="","",IF(OR(AA27&lt;&gt;"",AND(O20=K20+1,R20="昼")),"②昼",""))</f>
        <v/>
      </c>
      <c r="AB26" s="72" t="str">
        <f>IF(AA22="","",IF(OR(AB27&lt;&gt;"",AND(O20=K20+2,R20="昼")),"③昼",""))</f>
        <v/>
      </c>
      <c r="AC26" s="73" t="str">
        <f>IF(AA22="","",IF(OR(AC27&lt;&gt;"",AND(O20=K20+3,R20="昼")),"④昼",""))</f>
        <v/>
      </c>
      <c r="AD26" s="73" t="str">
        <f>IF(AA22="","",IF(OR(AD27&lt;&gt;"",AND(O20=K20+4,R20="昼")),"⑤昼",""))</f>
        <v/>
      </c>
      <c r="AE26" s="67" t="str">
        <f>IF(AA22="","",IF(OR(H21&lt;=5,R20&lt;&gt;"昼",AC65=""),"","⑥昼"))</f>
        <v/>
      </c>
      <c r="AF26" s="67"/>
      <c r="AG26" s="68"/>
      <c r="AH26" s="69"/>
      <c r="AI26" s="13"/>
    </row>
    <row r="27" spans="1:45" ht="30" customHeight="1" thickBot="1" x14ac:dyDescent="0.45">
      <c r="B27" s="14" t="str">
        <f>IF(AND(LEN(G27)=4,J27&lt;&gt;"",L27&lt;&gt;"",N26=""),"○","×")</f>
        <v>×</v>
      </c>
      <c r="C27" s="521" t="s">
        <v>35</v>
      </c>
      <c r="D27" s="522"/>
      <c r="E27" s="523"/>
      <c r="F27" s="50" t="s">
        <v>25</v>
      </c>
      <c r="G27" s="545"/>
      <c r="H27" s="545"/>
      <c r="I27" s="74" t="s">
        <v>26</v>
      </c>
      <c r="J27" s="75"/>
      <c r="K27" s="51" t="s">
        <v>27</v>
      </c>
      <c r="L27" s="75"/>
      <c r="M27" s="48" t="s">
        <v>28</v>
      </c>
      <c r="N27" s="546" t="s">
        <v>36</v>
      </c>
      <c r="O27" s="547"/>
      <c r="P27" s="547"/>
      <c r="Q27" s="547"/>
      <c r="R27" s="548" t="str">
        <f>IF(OR(G22="",J22="",L22=""),"",(WORKDAY.INTL(U20+1,-1,"0000000",◎施設管理!B5:E35)))</f>
        <v/>
      </c>
      <c r="S27" s="548"/>
      <c r="T27" s="548"/>
      <c r="U27" s="548"/>
      <c r="V27" s="548"/>
      <c r="W27" s="548"/>
      <c r="X27" s="548"/>
      <c r="Y27" s="76"/>
      <c r="Z27" s="77" t="str">
        <f>IF(AA22="","",IF(F21=0,"","①夕"))</f>
        <v/>
      </c>
      <c r="AA27" s="78" t="str">
        <f>IF(AA22="","",IF(OR(F21&lt;=1,M65=""),"","②夕"))</f>
        <v/>
      </c>
      <c r="AB27" s="78" t="str">
        <f>IF(AA22="","",IF(OR(F21&lt;=2,Q65=""),"","③夕"))</f>
        <v/>
      </c>
      <c r="AC27" s="73" t="str">
        <f>IF(AA22="","",IF(OR(F21&lt;=3,U65=""),"","④夕"))</f>
        <v/>
      </c>
      <c r="AD27" s="73" t="str">
        <f>IF(AA22="","",IF(OR(F21&lt;=4,U65=""),"","⑤夕"))</f>
        <v/>
      </c>
      <c r="AE27" s="67"/>
      <c r="AF27" s="67"/>
      <c r="AG27" s="68"/>
      <c r="AH27" s="69"/>
      <c r="AI27" s="13"/>
    </row>
    <row r="28" spans="1:45" ht="30" customHeight="1" thickBot="1" x14ac:dyDescent="0.45">
      <c r="A28" s="58"/>
      <c r="B28" s="14" t="str">
        <f>IF(F28="","×","○")</f>
        <v>×</v>
      </c>
      <c r="C28" s="549" t="s">
        <v>37</v>
      </c>
      <c r="D28" s="550"/>
      <c r="E28" s="550"/>
      <c r="F28" s="551"/>
      <c r="G28" s="552"/>
      <c r="H28" s="552"/>
      <c r="I28" s="552"/>
      <c r="J28" s="552"/>
      <c r="K28" s="552"/>
      <c r="L28" s="552"/>
      <c r="M28" s="552"/>
      <c r="N28" s="552"/>
      <c r="O28" s="552"/>
      <c r="P28" s="552"/>
      <c r="Q28" s="552"/>
      <c r="R28" s="552"/>
      <c r="S28" s="553"/>
      <c r="U28" s="79"/>
      <c r="V28" s="79"/>
      <c r="W28" s="79"/>
      <c r="X28" s="79"/>
      <c r="Y28" s="80"/>
      <c r="Z28" s="29"/>
      <c r="AA28" s="29"/>
      <c r="AB28" s="29"/>
      <c r="AC28" s="29"/>
      <c r="AD28" s="29"/>
      <c r="AE28" s="29"/>
      <c r="AF28" s="29"/>
      <c r="AM28" s="81"/>
      <c r="AN28" s="81"/>
      <c r="AS28" t="str">
        <f>IF(AND(入力ページ!AA26&lt;&gt;"",入力ページ!H87&lt;&gt;""),"○",IF(AND(入力ページ!AA26&lt;&gt;"",入力ページ!H87=""),"-",""))</f>
        <v/>
      </c>
    </row>
    <row r="29" spans="1:45" ht="30" customHeight="1" thickBot="1" x14ac:dyDescent="0.45">
      <c r="A29" s="58"/>
      <c r="B29" s="14" t="str">
        <f>IF(F29="","×","○")</f>
        <v>×</v>
      </c>
      <c r="C29" s="558" t="s">
        <v>38</v>
      </c>
      <c r="D29" s="559"/>
      <c r="E29" s="559"/>
      <c r="F29" s="560"/>
      <c r="G29" s="561"/>
      <c r="H29" s="561"/>
      <c r="I29" s="561"/>
      <c r="J29" s="561"/>
      <c r="K29" s="561"/>
      <c r="L29" s="561"/>
      <c r="M29" s="561"/>
      <c r="N29" s="561"/>
      <c r="O29" s="561"/>
      <c r="P29" s="561"/>
      <c r="Q29" s="561"/>
      <c r="R29" s="561"/>
      <c r="S29" s="562"/>
      <c r="U29" s="79"/>
      <c r="V29" s="79"/>
      <c r="W29" s="79"/>
      <c r="X29" s="79"/>
      <c r="Y29" s="80"/>
      <c r="Z29" s="82"/>
      <c r="AA29" s="82"/>
      <c r="AB29" s="83"/>
      <c r="AC29" s="82"/>
      <c r="AD29" s="83"/>
      <c r="AE29" s="82"/>
      <c r="AF29" s="82"/>
      <c r="AG29" s="58"/>
      <c r="AH29" s="58"/>
      <c r="AI29" s="84"/>
      <c r="AJ29" s="84"/>
      <c r="AK29" s="84"/>
      <c r="AL29" s="84"/>
      <c r="AM29" s="84"/>
      <c r="AN29" s="84"/>
    </row>
    <row r="30" spans="1:45" s="58" customFormat="1" ht="30" customHeight="1" thickBot="1" x14ac:dyDescent="0.45">
      <c r="B30" s="14" t="str">
        <f>IF(F30="","×","○")</f>
        <v>×</v>
      </c>
      <c r="C30" s="563" t="s">
        <v>39</v>
      </c>
      <c r="D30" s="564"/>
      <c r="E30" s="565"/>
      <c r="F30" s="566"/>
      <c r="G30" s="566"/>
      <c r="H30" s="566"/>
      <c r="I30" s="567"/>
      <c r="J30" s="568"/>
      <c r="K30" s="569"/>
      <c r="U30" s="79"/>
      <c r="V30" s="79"/>
      <c r="W30" s="79"/>
      <c r="X30" s="79"/>
      <c r="Y30" s="80"/>
      <c r="Z30" s="82"/>
      <c r="AA30" s="82"/>
      <c r="AB30" s="85"/>
      <c r="AC30" s="86"/>
      <c r="AD30" s="85"/>
      <c r="AE30" s="85"/>
      <c r="AF30" s="85"/>
      <c r="AG30" s="84"/>
      <c r="AH30" s="84"/>
      <c r="AI30" s="84"/>
      <c r="AJ30" s="84"/>
      <c r="AK30" s="84"/>
      <c r="AL30" s="84"/>
      <c r="AM30" s="84"/>
      <c r="AN30" s="84"/>
    </row>
    <row r="31" spans="1:45" s="58" customFormat="1" ht="15" customHeight="1" thickBot="1" x14ac:dyDescent="0.45">
      <c r="C31" s="87"/>
      <c r="D31" s="88"/>
      <c r="E31" s="88"/>
      <c r="F31" s="89"/>
      <c r="G31" s="89"/>
      <c r="H31" s="87"/>
      <c r="I31" s="87"/>
      <c r="J31" s="87"/>
      <c r="K31" s="87"/>
      <c r="M31" s="87"/>
      <c r="N31" s="87"/>
      <c r="O31" s="87"/>
      <c r="P31" s="87"/>
      <c r="Q31" s="87"/>
      <c r="R31" s="87"/>
      <c r="S31" s="87"/>
      <c r="T31" s="87"/>
      <c r="U31" s="87"/>
      <c r="V31" s="87"/>
      <c r="W31" s="87"/>
      <c r="X31" s="87"/>
      <c r="Y31" s="80"/>
      <c r="Z31" s="87"/>
      <c r="AA31" s="90"/>
      <c r="AB31" s="91"/>
      <c r="AC31" s="91"/>
    </row>
    <row r="32" spans="1:45" s="58" customFormat="1" ht="17.25" customHeight="1" x14ac:dyDescent="0.4">
      <c r="A32"/>
      <c r="B32" s="475" t="str">
        <f>IF(AND(Q32="",Q33=""),"○","×")</f>
        <v>×</v>
      </c>
      <c r="C32" s="536" t="s">
        <v>40</v>
      </c>
      <c r="D32" s="537"/>
      <c r="E32" s="538"/>
      <c r="F32" s="539">
        <f>AC39+AE39</f>
        <v>0</v>
      </c>
      <c r="G32" s="539"/>
      <c r="H32" s="541" t="s">
        <v>41</v>
      </c>
      <c r="I32" s="543" t="s">
        <v>42</v>
      </c>
      <c r="J32" s="541" t="s">
        <v>43</v>
      </c>
      <c r="K32" s="541"/>
      <c r="L32" s="541"/>
      <c r="M32" s="554">
        <f>Y39+AA39</f>
        <v>0</v>
      </c>
      <c r="N32" s="554"/>
      <c r="O32" s="541" t="s">
        <v>41</v>
      </c>
      <c r="P32" s="556" t="s">
        <v>44</v>
      </c>
      <c r="Q32" s="526" t="str">
        <f>IF(F32&lt;2,"　※ 1名でのご利用はできません。","")</f>
        <v>　※ 1名でのご利用はできません。</v>
      </c>
      <c r="R32" s="527"/>
      <c r="S32" s="527"/>
      <c r="T32" s="527"/>
      <c r="U32" s="527"/>
      <c r="V32" s="527"/>
      <c r="W32" s="527"/>
      <c r="X32" s="527"/>
      <c r="Y32" s="527"/>
      <c r="Z32" s="527"/>
      <c r="AA32" s="527"/>
      <c r="AB32" s="527"/>
      <c r="AC32" s="13"/>
    </row>
    <row r="33" spans="1:40" s="58" customFormat="1" ht="17.25" customHeight="1" thickBot="1" x14ac:dyDescent="0.45">
      <c r="A33"/>
      <c r="B33" s="475"/>
      <c r="C33" s="530"/>
      <c r="D33" s="531"/>
      <c r="E33" s="532"/>
      <c r="F33" s="540"/>
      <c r="G33" s="540"/>
      <c r="H33" s="542"/>
      <c r="I33" s="544"/>
      <c r="J33" s="542"/>
      <c r="K33" s="542"/>
      <c r="L33" s="542"/>
      <c r="M33" s="555"/>
      <c r="N33" s="555"/>
      <c r="O33" s="542"/>
      <c r="P33" s="557"/>
      <c r="Q33" s="526" t="str">
        <f>IF(M32=0,"　※ 大人の方が含まれない人員でのご利用はできません。","")</f>
        <v>　※ 大人の方が含まれない人員でのご利用はできません。</v>
      </c>
      <c r="R33" s="527"/>
      <c r="S33" s="527"/>
      <c r="T33" s="527"/>
      <c r="U33" s="527"/>
      <c r="V33" s="527"/>
      <c r="W33" s="527"/>
      <c r="X33" s="527"/>
      <c r="Y33" s="527"/>
      <c r="Z33" s="527"/>
      <c r="AA33" s="527"/>
      <c r="AB33" s="527"/>
      <c r="AC33" s="13"/>
    </row>
    <row r="34" spans="1:40" s="58" customFormat="1" ht="5.25" customHeight="1" thickBot="1" x14ac:dyDescent="0.45">
      <c r="A34"/>
      <c r="B34"/>
      <c r="C34" s="92"/>
      <c r="D34" s="92"/>
      <c r="E34" s="92"/>
      <c r="F34" s="93"/>
      <c r="G34" s="93"/>
      <c r="H34" s="94"/>
      <c r="I34" s="95"/>
      <c r="J34" s="94"/>
      <c r="K34" s="94"/>
      <c r="L34" s="94"/>
      <c r="M34" s="96"/>
      <c r="N34" s="96"/>
      <c r="O34" s="94"/>
      <c r="P34" s="97"/>
      <c r="Q34" s="94"/>
      <c r="R34" s="92"/>
      <c r="S34" s="92"/>
      <c r="T34" s="92"/>
      <c r="U34" s="98"/>
      <c r="V34" s="98"/>
      <c r="W34" s="98"/>
      <c r="X34" s="98"/>
      <c r="Y34"/>
      <c r="Z34"/>
      <c r="AA34"/>
      <c r="AB34"/>
      <c r="AC34"/>
      <c r="AD34"/>
      <c r="AE34"/>
      <c r="AF34"/>
      <c r="AG34"/>
      <c r="AH34" s="13"/>
      <c r="AI34" s="13"/>
      <c r="AJ34" s="13"/>
      <c r="AK34" s="13"/>
    </row>
    <row r="35" spans="1:40" s="58" customFormat="1" ht="18.75" customHeight="1" x14ac:dyDescent="0.4">
      <c r="C35" s="570" t="s">
        <v>45</v>
      </c>
      <c r="D35" s="571"/>
      <c r="E35" s="588" t="s">
        <v>46</v>
      </c>
      <c r="F35" s="589"/>
      <c r="G35" s="589"/>
      <c r="H35" s="590"/>
      <c r="I35" s="588" t="s">
        <v>47</v>
      </c>
      <c r="J35" s="589"/>
      <c r="K35" s="589"/>
      <c r="L35" s="590"/>
      <c r="M35" s="588" t="s">
        <v>48</v>
      </c>
      <c r="N35" s="589"/>
      <c r="O35" s="589"/>
      <c r="P35" s="590"/>
      <c r="Q35" s="588" t="s">
        <v>49</v>
      </c>
      <c r="R35" s="589"/>
      <c r="S35" s="589"/>
      <c r="T35" s="590"/>
      <c r="U35" s="578" t="s">
        <v>50</v>
      </c>
      <c r="V35" s="589"/>
      <c r="W35" s="589"/>
      <c r="X35" s="590"/>
      <c r="Y35" s="578" t="s">
        <v>51</v>
      </c>
      <c r="Z35" s="579"/>
      <c r="AA35" s="579"/>
      <c r="AB35" s="580"/>
      <c r="AC35" s="581" t="s">
        <v>52</v>
      </c>
      <c r="AD35" s="582"/>
      <c r="AE35" s="582"/>
      <c r="AF35" s="583"/>
      <c r="AG35" s="99"/>
    </row>
    <row r="36" spans="1:40" s="58" customFormat="1" ht="18.75" customHeight="1" thickBot="1" x14ac:dyDescent="0.45">
      <c r="C36" s="572"/>
      <c r="D36" s="573"/>
      <c r="E36" s="584" t="s">
        <v>53</v>
      </c>
      <c r="F36" s="585"/>
      <c r="G36" s="586" t="s">
        <v>54</v>
      </c>
      <c r="H36" s="587"/>
      <c r="I36" s="584" t="s">
        <v>53</v>
      </c>
      <c r="J36" s="585"/>
      <c r="K36" s="586" t="s">
        <v>54</v>
      </c>
      <c r="L36" s="587"/>
      <c r="M36" s="584" t="s">
        <v>53</v>
      </c>
      <c r="N36" s="585"/>
      <c r="O36" s="586" t="s">
        <v>54</v>
      </c>
      <c r="P36" s="587"/>
      <c r="Q36" s="584" t="s">
        <v>53</v>
      </c>
      <c r="R36" s="585"/>
      <c r="S36" s="586" t="s">
        <v>54</v>
      </c>
      <c r="T36" s="587"/>
      <c r="U36" s="584" t="s">
        <v>53</v>
      </c>
      <c r="V36" s="585"/>
      <c r="W36" s="586" t="s">
        <v>54</v>
      </c>
      <c r="X36" s="587"/>
      <c r="Y36" s="584" t="s">
        <v>53</v>
      </c>
      <c r="Z36" s="585"/>
      <c r="AA36" s="586" t="s">
        <v>54</v>
      </c>
      <c r="AB36" s="587"/>
      <c r="AC36" s="584" t="s">
        <v>53</v>
      </c>
      <c r="AD36" s="585"/>
      <c r="AE36" s="586" t="s">
        <v>54</v>
      </c>
      <c r="AF36" s="587"/>
      <c r="AG36" s="100" t="str">
        <f>IF(F32=AC39+AE39,"○","×")</f>
        <v>○</v>
      </c>
    </row>
    <row r="37" spans="1:40" s="58" customFormat="1" ht="30" customHeight="1" x14ac:dyDescent="0.25">
      <c r="C37" s="595" t="s">
        <v>55</v>
      </c>
      <c r="D37" s="596"/>
      <c r="E37" s="597"/>
      <c r="F37" s="598"/>
      <c r="G37" s="574"/>
      <c r="H37" s="575"/>
      <c r="I37" s="597"/>
      <c r="J37" s="598"/>
      <c r="K37" s="574"/>
      <c r="L37" s="575"/>
      <c r="M37" s="597"/>
      <c r="N37" s="598"/>
      <c r="O37" s="574"/>
      <c r="P37" s="575"/>
      <c r="Q37" s="597"/>
      <c r="R37" s="598"/>
      <c r="S37" s="574"/>
      <c r="T37" s="575"/>
      <c r="U37" s="597"/>
      <c r="V37" s="598"/>
      <c r="W37" s="574"/>
      <c r="X37" s="575"/>
      <c r="Y37" s="597"/>
      <c r="Z37" s="598"/>
      <c r="AA37" s="574"/>
      <c r="AB37" s="575"/>
      <c r="AC37" s="576">
        <f>SUM(E37,I37,M37,Q37,U37,Y37)</f>
        <v>0</v>
      </c>
      <c r="AD37" s="577"/>
      <c r="AE37" s="603">
        <f>SUM(G37,K37,O37,S37,W37,AA37)</f>
        <v>0</v>
      </c>
      <c r="AF37" s="604"/>
    </row>
    <row r="38" spans="1:40" s="58" customFormat="1" ht="30" customHeight="1" thickBot="1" x14ac:dyDescent="0.3">
      <c r="C38" s="605" t="s">
        <v>56</v>
      </c>
      <c r="D38" s="606"/>
      <c r="E38" s="593"/>
      <c r="F38" s="594"/>
      <c r="G38" s="591"/>
      <c r="H38" s="592"/>
      <c r="I38" s="593"/>
      <c r="J38" s="594"/>
      <c r="K38" s="591"/>
      <c r="L38" s="592"/>
      <c r="M38" s="593"/>
      <c r="N38" s="594"/>
      <c r="O38" s="591"/>
      <c r="P38" s="592"/>
      <c r="Q38" s="593"/>
      <c r="R38" s="594"/>
      <c r="S38" s="591"/>
      <c r="T38" s="592"/>
      <c r="U38" s="593"/>
      <c r="V38" s="594"/>
      <c r="W38" s="591"/>
      <c r="X38" s="592"/>
      <c r="Y38" s="593"/>
      <c r="Z38" s="594"/>
      <c r="AA38" s="591"/>
      <c r="AB38" s="592"/>
      <c r="AC38" s="607">
        <f>SUM(E38,I38,M38,Q38,U38,Y38)</f>
        <v>0</v>
      </c>
      <c r="AD38" s="608"/>
      <c r="AE38" s="609">
        <f>SUM(G38,K38,O38,S38,W38,AA38)</f>
        <v>0</v>
      </c>
      <c r="AF38" s="610"/>
    </row>
    <row r="39" spans="1:40" s="58" customFormat="1" ht="30" customHeight="1" thickTop="1" thickBot="1" x14ac:dyDescent="0.3">
      <c r="C39" s="624" t="s">
        <v>52</v>
      </c>
      <c r="D39" s="625"/>
      <c r="E39" s="599">
        <f>SUM(E37:F38)</f>
        <v>0</v>
      </c>
      <c r="F39" s="600"/>
      <c r="G39" s="601">
        <f>SUM(G37:H38)</f>
        <v>0</v>
      </c>
      <c r="H39" s="602"/>
      <c r="I39" s="599">
        <f>SUM(I37:J38)</f>
        <v>0</v>
      </c>
      <c r="J39" s="600"/>
      <c r="K39" s="601">
        <f>SUM(K37:L38)</f>
        <v>0</v>
      </c>
      <c r="L39" s="602"/>
      <c r="M39" s="599">
        <f>SUM(M37:N38)</f>
        <v>0</v>
      </c>
      <c r="N39" s="600"/>
      <c r="O39" s="601">
        <f>SUM(O37:P38)</f>
        <v>0</v>
      </c>
      <c r="P39" s="602"/>
      <c r="Q39" s="599">
        <f>SUM(Q37:R38)</f>
        <v>0</v>
      </c>
      <c r="R39" s="600"/>
      <c r="S39" s="601">
        <f>SUM(S37:T38)</f>
        <v>0</v>
      </c>
      <c r="T39" s="602"/>
      <c r="U39" s="599">
        <f>SUM(U37:V38)</f>
        <v>0</v>
      </c>
      <c r="V39" s="600"/>
      <c r="W39" s="601">
        <f>SUM(W37:X38)</f>
        <v>0</v>
      </c>
      <c r="X39" s="602"/>
      <c r="Y39" s="599">
        <f>SUM(Y37:Z38)</f>
        <v>0</v>
      </c>
      <c r="Z39" s="600"/>
      <c r="AA39" s="601">
        <f>SUM(AA37:AB38)</f>
        <v>0</v>
      </c>
      <c r="AB39" s="602"/>
      <c r="AC39" s="618">
        <f>SUM(AC37:AD38)</f>
        <v>0</v>
      </c>
      <c r="AD39" s="619"/>
      <c r="AE39" s="611">
        <f>SUM(AE37:AF38)</f>
        <v>0</v>
      </c>
      <c r="AF39" s="612"/>
    </row>
    <row r="40" spans="1:40" s="58" customFormat="1" ht="11.25" customHeight="1" thickBot="1" x14ac:dyDescent="0.45"/>
    <row r="41" spans="1:40" s="58" customFormat="1" ht="33.75" customHeight="1" thickBot="1" x14ac:dyDescent="0.45">
      <c r="A41"/>
      <c r="B41" s="23" t="str">
        <f>IF(V41="","×","○")</f>
        <v>×</v>
      </c>
      <c r="C41" s="497" t="s">
        <v>57</v>
      </c>
      <c r="D41" s="498"/>
      <c r="E41" s="498"/>
      <c r="F41" s="498"/>
      <c r="G41" s="498"/>
      <c r="H41" s="498"/>
      <c r="I41" s="498"/>
      <c r="J41" s="498"/>
      <c r="K41" s="498"/>
      <c r="L41" s="498"/>
      <c r="M41" s="498"/>
      <c r="N41" s="498"/>
      <c r="O41" s="498"/>
      <c r="P41" s="498"/>
      <c r="Q41" s="498"/>
      <c r="R41" s="498"/>
      <c r="S41" s="498"/>
      <c r="T41" s="498"/>
      <c r="U41" s="499"/>
      <c r="V41" s="500"/>
      <c r="W41" s="501"/>
      <c r="X41"/>
      <c r="Y41"/>
      <c r="Z41"/>
      <c r="AA41"/>
      <c r="AB41"/>
      <c r="AC41"/>
      <c r="AD41"/>
      <c r="AE41"/>
      <c r="AF41"/>
      <c r="AG41" s="13"/>
      <c r="AH41" s="13"/>
      <c r="AI41" s="13"/>
      <c r="AJ41" s="13"/>
    </row>
    <row r="42" spans="1:40" ht="26.25" customHeight="1" x14ac:dyDescent="0.4">
      <c r="I42" s="65"/>
      <c r="J42" s="65"/>
      <c r="K42" s="66"/>
      <c r="L42" s="65"/>
      <c r="M42" s="66"/>
      <c r="N42" s="66"/>
      <c r="O42" s="65"/>
      <c r="P42" s="31"/>
      <c r="Q42" s="31"/>
      <c r="R42" s="31"/>
      <c r="S42" s="31"/>
      <c r="T42" s="31"/>
      <c r="U42" s="31"/>
      <c r="V42" s="31"/>
      <c r="W42" s="31"/>
      <c r="X42" s="31"/>
      <c r="Y42" s="31"/>
      <c r="Z42" s="31"/>
      <c r="AA42" s="31"/>
      <c r="AB42" s="31"/>
      <c r="AC42" s="31"/>
    </row>
    <row r="43" spans="1:40" ht="30" customHeight="1" x14ac:dyDescent="0.4">
      <c r="B43" s="613"/>
      <c r="C43" s="613"/>
      <c r="D43" s="613"/>
      <c r="E43" s="613"/>
      <c r="F43" s="613"/>
      <c r="G43" s="613"/>
      <c r="H43" s="613"/>
      <c r="I43" s="613"/>
      <c r="J43" s="613"/>
      <c r="K43" s="613"/>
      <c r="L43" s="613"/>
      <c r="M43" s="262"/>
      <c r="N43" s="262"/>
      <c r="O43" s="262"/>
      <c r="P43" s="262"/>
      <c r="Q43" s="262"/>
      <c r="R43" s="262"/>
      <c r="S43" s="262"/>
      <c r="T43" s="262"/>
      <c r="U43" s="262"/>
      <c r="V43" s="263"/>
      <c r="W43" s="263"/>
      <c r="X43" s="263"/>
      <c r="Y43" s="264"/>
      <c r="Z43" s="264"/>
      <c r="AA43" s="264"/>
      <c r="AB43" s="263"/>
      <c r="AC43" s="263"/>
      <c r="AD43" s="263"/>
      <c r="AE43" s="263"/>
      <c r="AF43" s="263"/>
      <c r="AG43" s="264"/>
      <c r="AH43" s="264"/>
      <c r="AI43" s="264"/>
      <c r="AJ43" s="264"/>
      <c r="AK43" s="264"/>
      <c r="AL43" s="264"/>
      <c r="AM43" s="264"/>
      <c r="AN43" s="264"/>
    </row>
    <row r="44" spans="1:40" ht="59.25" customHeight="1" x14ac:dyDescent="0.4">
      <c r="B44" s="264"/>
      <c r="C44" s="614"/>
      <c r="D44" s="614"/>
      <c r="E44" s="614"/>
      <c r="F44" s="614"/>
      <c r="G44" s="614"/>
      <c r="H44" s="614"/>
      <c r="I44" s="614"/>
      <c r="J44" s="614"/>
      <c r="K44" s="614"/>
      <c r="L44" s="614"/>
      <c r="M44" s="614"/>
      <c r="N44" s="614"/>
      <c r="O44" s="614"/>
      <c r="P44" s="614"/>
      <c r="Q44" s="614"/>
      <c r="R44" s="614"/>
      <c r="S44" s="614"/>
      <c r="T44" s="614"/>
      <c r="U44" s="614"/>
      <c r="V44" s="614"/>
      <c r="W44" s="265"/>
      <c r="X44" s="264"/>
      <c r="Y44" s="264"/>
      <c r="Z44" s="264"/>
      <c r="AA44" s="264"/>
      <c r="AB44" s="266"/>
      <c r="AC44" s="266"/>
      <c r="AD44" s="266"/>
      <c r="AE44" s="266"/>
      <c r="AF44" s="266"/>
      <c r="AG44" s="267"/>
      <c r="AH44" s="267"/>
      <c r="AI44" s="267"/>
      <c r="AJ44" s="264"/>
      <c r="AK44" s="264"/>
      <c r="AL44" s="264"/>
      <c r="AM44" s="264"/>
      <c r="AN44" s="264"/>
    </row>
    <row r="45" spans="1:40" ht="7.5" customHeight="1" x14ac:dyDescent="0.4">
      <c r="B45" s="264"/>
      <c r="C45" s="264"/>
      <c r="D45" s="268"/>
      <c r="E45" s="268"/>
      <c r="F45" s="268"/>
      <c r="G45" s="268"/>
      <c r="H45" s="268"/>
      <c r="I45" s="268"/>
      <c r="J45" s="268"/>
      <c r="K45" s="268"/>
      <c r="L45" s="268"/>
      <c r="M45" s="268"/>
      <c r="N45" s="268"/>
      <c r="O45" s="268"/>
      <c r="P45" s="268"/>
      <c r="Q45" s="268"/>
      <c r="R45" s="268"/>
      <c r="S45" s="268"/>
      <c r="T45" s="268"/>
      <c r="U45" s="268"/>
      <c r="V45" s="263"/>
      <c r="W45" s="263"/>
      <c r="X45" s="263"/>
      <c r="Y45" s="263"/>
      <c r="Z45" s="263"/>
      <c r="AA45" s="263"/>
      <c r="AB45" s="263"/>
      <c r="AC45" s="263"/>
      <c r="AD45" s="263"/>
      <c r="AE45" s="263"/>
      <c r="AF45" s="264"/>
      <c r="AG45" s="264"/>
      <c r="AH45" s="264"/>
      <c r="AI45" s="264"/>
      <c r="AJ45" s="264"/>
      <c r="AK45" s="264"/>
      <c r="AL45" s="264"/>
      <c r="AM45" s="264"/>
      <c r="AN45" s="264"/>
    </row>
    <row r="46" spans="1:40" ht="30" customHeight="1" x14ac:dyDescent="0.4">
      <c r="B46" s="615"/>
      <c r="C46" s="264"/>
      <c r="D46" s="616"/>
      <c r="E46" s="616"/>
      <c r="F46" s="616"/>
      <c r="G46" s="616"/>
      <c r="H46" s="616"/>
      <c r="I46" s="616"/>
      <c r="J46" s="616"/>
      <c r="K46" s="616"/>
      <c r="L46" s="616"/>
      <c r="M46" s="616"/>
      <c r="N46" s="616"/>
      <c r="O46" s="616"/>
      <c r="P46" s="617"/>
      <c r="Q46" s="617"/>
      <c r="R46" s="617"/>
      <c r="S46" s="616"/>
      <c r="T46" s="616"/>
      <c r="U46" s="616"/>
      <c r="V46" s="616"/>
      <c r="W46" s="269"/>
      <c r="X46" s="270"/>
      <c r="Y46" s="270"/>
      <c r="Z46" s="270"/>
      <c r="AA46" s="264"/>
      <c r="AB46" s="264"/>
      <c r="AC46" s="264"/>
      <c r="AD46" s="264"/>
      <c r="AE46" s="264"/>
      <c r="AF46" s="264"/>
      <c r="AG46" s="264"/>
      <c r="AH46" s="264"/>
      <c r="AI46" s="264"/>
      <c r="AJ46" s="264"/>
      <c r="AK46" s="264"/>
      <c r="AL46" s="264"/>
      <c r="AM46" s="264"/>
      <c r="AN46" s="264"/>
    </row>
    <row r="47" spans="1:40" ht="30" customHeight="1" x14ac:dyDescent="0.4">
      <c r="B47" s="615"/>
      <c r="C47" s="271"/>
      <c r="D47" s="264"/>
      <c r="E47" s="631"/>
      <c r="F47" s="631"/>
      <c r="G47" s="631"/>
      <c r="H47" s="631"/>
      <c r="I47" s="632"/>
      <c r="J47" s="632"/>
      <c r="K47" s="272"/>
      <c r="L47" s="272"/>
      <c r="M47" s="622"/>
      <c r="N47" s="622"/>
      <c r="O47" s="622"/>
      <c r="P47" s="622"/>
      <c r="Q47" s="622"/>
      <c r="R47" s="622"/>
      <c r="S47" s="623"/>
      <c r="T47" s="623"/>
      <c r="U47" s="623"/>
      <c r="V47" s="623"/>
      <c r="W47" s="273"/>
      <c r="X47" s="628"/>
      <c r="Y47" s="628"/>
      <c r="Z47" s="628"/>
      <c r="AA47" s="628"/>
      <c r="AB47" s="628"/>
      <c r="AC47" s="628"/>
      <c r="AD47" s="628"/>
      <c r="AE47" s="628"/>
      <c r="AF47" s="628"/>
      <c r="AG47" s="264"/>
      <c r="AH47" s="264"/>
      <c r="AI47" s="264"/>
      <c r="AJ47" s="264"/>
      <c r="AK47" s="264"/>
      <c r="AL47" s="264"/>
      <c r="AM47" s="264"/>
      <c r="AN47" s="264"/>
    </row>
    <row r="48" spans="1:40" ht="30" customHeight="1" x14ac:dyDescent="0.4">
      <c r="B48" s="615"/>
      <c r="C48" s="271"/>
      <c r="D48" s="621"/>
      <c r="E48" s="621"/>
      <c r="F48" s="621"/>
      <c r="G48" s="621"/>
      <c r="H48" s="621"/>
      <c r="I48" s="621"/>
      <c r="J48" s="621"/>
      <c r="K48" s="621"/>
      <c r="L48" s="621"/>
      <c r="M48" s="622"/>
      <c r="N48" s="622"/>
      <c r="O48" s="622"/>
      <c r="P48" s="622"/>
      <c r="Q48" s="622"/>
      <c r="R48" s="622"/>
      <c r="S48" s="623"/>
      <c r="T48" s="623"/>
      <c r="U48" s="623"/>
      <c r="V48" s="623"/>
      <c r="W48" s="273"/>
      <c r="X48" s="629"/>
      <c r="Y48" s="629"/>
      <c r="Z48" s="629"/>
      <c r="AA48" s="630"/>
      <c r="AB48" s="630"/>
      <c r="AC48" s="620"/>
      <c r="AD48" s="620"/>
      <c r="AE48" s="620"/>
      <c r="AF48" s="620"/>
      <c r="AG48" s="264"/>
      <c r="AH48" s="264"/>
      <c r="AI48" s="264"/>
      <c r="AJ48" s="264"/>
      <c r="AK48" s="264"/>
      <c r="AL48" s="264"/>
      <c r="AM48" s="264"/>
      <c r="AN48" s="264"/>
    </row>
    <row r="49" spans="2:43" ht="30" customHeight="1" x14ac:dyDescent="0.4">
      <c r="B49" s="615"/>
      <c r="C49" s="271"/>
      <c r="D49" s="621"/>
      <c r="E49" s="621"/>
      <c r="F49" s="621"/>
      <c r="G49" s="621"/>
      <c r="H49" s="621"/>
      <c r="I49" s="621"/>
      <c r="J49" s="621"/>
      <c r="K49" s="621"/>
      <c r="L49" s="621"/>
      <c r="M49" s="622"/>
      <c r="N49" s="622"/>
      <c r="O49" s="622"/>
      <c r="P49" s="622"/>
      <c r="Q49" s="622"/>
      <c r="R49" s="622"/>
      <c r="S49" s="623"/>
      <c r="T49" s="623"/>
      <c r="U49" s="623"/>
      <c r="V49" s="623"/>
      <c r="W49" s="273"/>
      <c r="X49" s="274"/>
      <c r="Y49" s="274"/>
      <c r="Z49" s="264"/>
      <c r="AA49" s="264"/>
      <c r="AB49" s="264"/>
      <c r="AC49" s="264"/>
      <c r="AD49" s="264"/>
      <c r="AE49" s="264"/>
      <c r="AF49" s="264"/>
      <c r="AG49" s="264"/>
      <c r="AH49" s="264"/>
      <c r="AI49" s="264"/>
      <c r="AJ49" s="264"/>
      <c r="AK49" s="264"/>
      <c r="AL49" s="264"/>
      <c r="AM49" s="264"/>
      <c r="AN49" s="264"/>
    </row>
    <row r="50" spans="2:43" ht="11.25" customHeight="1" x14ac:dyDescent="0.4">
      <c r="B50" s="264"/>
      <c r="C50" s="271"/>
      <c r="D50" s="275"/>
      <c r="E50" s="275"/>
      <c r="F50" s="275"/>
      <c r="G50" s="275"/>
      <c r="H50" s="275"/>
      <c r="I50" s="275"/>
      <c r="J50" s="275"/>
      <c r="K50" s="275"/>
      <c r="L50" s="276"/>
      <c r="M50" s="276"/>
      <c r="N50" s="276"/>
      <c r="O50" s="276"/>
      <c r="P50" s="276"/>
      <c r="Q50" s="276"/>
      <c r="R50" s="277"/>
      <c r="S50" s="277"/>
      <c r="T50" s="277"/>
      <c r="U50" s="277"/>
      <c r="V50" s="267"/>
      <c r="W50" s="278"/>
      <c r="X50" s="278"/>
      <c r="Y50" s="278"/>
      <c r="Z50" s="278"/>
      <c r="AA50" s="278"/>
      <c r="AB50" s="278"/>
      <c r="AC50" s="278"/>
      <c r="AD50" s="278"/>
      <c r="AE50" s="278"/>
      <c r="AF50" s="278"/>
      <c r="AG50" s="278"/>
      <c r="AH50" s="278"/>
      <c r="AI50" s="278"/>
      <c r="AJ50" s="274"/>
      <c r="AK50" s="274"/>
      <c r="AL50" s="264"/>
      <c r="AM50" s="264"/>
      <c r="AN50" s="264"/>
    </row>
    <row r="51" spans="2:43" ht="33.75" customHeight="1" x14ac:dyDescent="0.4">
      <c r="B51" s="279"/>
      <c r="C51" s="626"/>
      <c r="D51" s="626"/>
      <c r="E51" s="626"/>
      <c r="F51" s="626"/>
      <c r="G51" s="626"/>
      <c r="H51" s="626"/>
      <c r="I51" s="626"/>
      <c r="J51" s="626"/>
      <c r="K51" s="626"/>
      <c r="L51" s="626"/>
      <c r="M51" s="626"/>
      <c r="N51" s="626"/>
      <c r="O51" s="626"/>
      <c r="P51" s="626"/>
      <c r="Q51" s="626"/>
      <c r="R51" s="626"/>
      <c r="S51" s="626"/>
      <c r="T51" s="626"/>
      <c r="U51" s="627"/>
      <c r="V51" s="627"/>
      <c r="W51" s="278"/>
      <c r="X51" s="278"/>
      <c r="Y51" s="278"/>
      <c r="Z51" s="278"/>
      <c r="AA51" s="278"/>
      <c r="AB51" s="278"/>
      <c r="AC51" s="278"/>
      <c r="AD51" s="278"/>
      <c r="AE51" s="278"/>
      <c r="AF51" s="278"/>
      <c r="AG51" s="278"/>
      <c r="AH51" s="278"/>
      <c r="AI51" s="274"/>
      <c r="AJ51" s="274"/>
      <c r="AK51" s="264"/>
      <c r="AL51" s="264"/>
      <c r="AM51" s="264"/>
      <c r="AN51" s="264"/>
    </row>
    <row r="52" spans="2:43" ht="5.25" customHeight="1" x14ac:dyDescent="0.4">
      <c r="B52" s="264"/>
      <c r="C52" s="271"/>
      <c r="D52" s="275"/>
      <c r="E52" s="275"/>
      <c r="F52" s="275"/>
      <c r="G52" s="275"/>
      <c r="H52" s="275"/>
      <c r="I52" s="275"/>
      <c r="J52" s="275"/>
      <c r="K52" s="275"/>
      <c r="L52" s="276"/>
      <c r="M52" s="276"/>
      <c r="N52" s="276"/>
      <c r="O52" s="276"/>
      <c r="P52" s="276"/>
      <c r="Q52" s="276"/>
      <c r="R52" s="277"/>
      <c r="S52" s="277"/>
      <c r="T52" s="277"/>
      <c r="U52" s="277"/>
      <c r="V52" s="277"/>
      <c r="W52" s="267"/>
      <c r="X52" s="278"/>
      <c r="Y52" s="278"/>
      <c r="Z52" s="278"/>
      <c r="AA52" s="278"/>
      <c r="AB52" s="278"/>
      <c r="AC52" s="278"/>
      <c r="AD52" s="278"/>
      <c r="AE52" s="278"/>
      <c r="AF52" s="278"/>
      <c r="AG52" s="278"/>
      <c r="AH52" s="278"/>
      <c r="AI52" s="278"/>
      <c r="AJ52" s="278"/>
      <c r="AK52" s="274"/>
      <c r="AL52" s="274"/>
      <c r="AM52" s="264"/>
      <c r="AN52" s="264"/>
    </row>
    <row r="53" spans="2:43" ht="33.75" customHeight="1" x14ac:dyDescent="0.4">
      <c r="B53" s="279"/>
      <c r="C53" s="626"/>
      <c r="D53" s="626"/>
      <c r="E53" s="626"/>
      <c r="F53" s="626"/>
      <c r="G53" s="626"/>
      <c r="H53" s="626"/>
      <c r="I53" s="626"/>
      <c r="J53" s="626"/>
      <c r="K53" s="626"/>
      <c r="L53" s="626"/>
      <c r="M53" s="626"/>
      <c r="N53" s="626"/>
      <c r="O53" s="626"/>
      <c r="P53" s="626"/>
      <c r="Q53" s="626"/>
      <c r="R53" s="626"/>
      <c r="S53" s="626"/>
      <c r="T53" s="626"/>
      <c r="U53" s="627"/>
      <c r="V53" s="627"/>
      <c r="W53" s="278"/>
      <c r="X53" s="278"/>
      <c r="Y53" s="278"/>
      <c r="Z53" s="278"/>
      <c r="AA53" s="278"/>
      <c r="AB53" s="278"/>
      <c r="AC53" s="278"/>
      <c r="AD53" s="278"/>
      <c r="AE53" s="278"/>
      <c r="AF53" s="278"/>
      <c r="AG53" s="278"/>
      <c r="AH53" s="278"/>
      <c r="AI53" s="274"/>
      <c r="AJ53" s="274"/>
      <c r="AK53" s="264"/>
      <c r="AL53" s="264"/>
      <c r="AM53" s="264"/>
      <c r="AN53" s="264"/>
    </row>
    <row r="54" spans="2:43" ht="5.25" customHeight="1" x14ac:dyDescent="0.4">
      <c r="B54" s="280"/>
      <c r="C54" s="281"/>
      <c r="D54" s="281"/>
      <c r="E54" s="281"/>
      <c r="F54" s="281"/>
      <c r="G54" s="281"/>
      <c r="H54" s="281"/>
      <c r="I54" s="281"/>
      <c r="J54" s="281"/>
      <c r="K54" s="281"/>
      <c r="L54" s="281"/>
      <c r="M54" s="281"/>
      <c r="N54" s="281"/>
      <c r="O54" s="281"/>
      <c r="P54" s="281"/>
      <c r="Q54" s="281"/>
      <c r="R54" s="281"/>
      <c r="S54" s="281"/>
      <c r="T54" s="281"/>
      <c r="U54" s="282"/>
      <c r="V54" s="282"/>
      <c r="W54" s="278"/>
      <c r="X54" s="278"/>
      <c r="Y54" s="278"/>
      <c r="Z54" s="278"/>
      <c r="AA54" s="278"/>
      <c r="AB54" s="278"/>
      <c r="AC54" s="278"/>
      <c r="AD54" s="278"/>
      <c r="AE54" s="278"/>
      <c r="AF54" s="278"/>
      <c r="AG54" s="278"/>
      <c r="AH54" s="278"/>
      <c r="AI54" s="274"/>
      <c r="AJ54" s="274"/>
      <c r="AK54" s="264"/>
      <c r="AL54" s="264"/>
      <c r="AM54" s="264"/>
      <c r="AN54" s="264"/>
    </row>
    <row r="55" spans="2:43" ht="33.75" customHeight="1" x14ac:dyDescent="0.4">
      <c r="B55" s="279"/>
      <c r="C55" s="626"/>
      <c r="D55" s="626"/>
      <c r="E55" s="626"/>
      <c r="F55" s="626"/>
      <c r="G55" s="626"/>
      <c r="H55" s="626"/>
      <c r="I55" s="626"/>
      <c r="J55" s="626"/>
      <c r="K55" s="626"/>
      <c r="L55" s="626"/>
      <c r="M55" s="626"/>
      <c r="N55" s="626"/>
      <c r="O55" s="626"/>
      <c r="P55" s="626"/>
      <c r="Q55" s="626"/>
      <c r="R55" s="626"/>
      <c r="S55" s="626"/>
      <c r="T55" s="626"/>
      <c r="U55" s="627"/>
      <c r="V55" s="627"/>
      <c r="W55" s="278"/>
      <c r="X55" s="278"/>
      <c r="Y55" s="278"/>
      <c r="Z55" s="278"/>
      <c r="AA55" s="278"/>
      <c r="AB55" s="278"/>
      <c r="AC55" s="278"/>
      <c r="AD55" s="278"/>
      <c r="AE55" s="278"/>
      <c r="AF55" s="278"/>
      <c r="AG55" s="278"/>
      <c r="AH55" s="278"/>
      <c r="AI55" s="274"/>
      <c r="AJ55" s="274"/>
      <c r="AK55" s="264"/>
      <c r="AL55" s="264"/>
      <c r="AM55" s="264"/>
      <c r="AN55" s="264"/>
    </row>
    <row r="56" spans="2:43" ht="26.25" customHeight="1" x14ac:dyDescent="0.4">
      <c r="B56" s="264"/>
      <c r="C56" s="283"/>
      <c r="D56" s="283"/>
      <c r="E56" s="283"/>
      <c r="F56" s="283"/>
      <c r="G56" s="283"/>
      <c r="H56" s="283"/>
      <c r="I56" s="283"/>
      <c r="J56" s="283"/>
      <c r="K56" s="283"/>
      <c r="L56" s="283"/>
      <c r="M56" s="283"/>
      <c r="N56" s="283"/>
      <c r="O56" s="283"/>
      <c r="P56" s="284"/>
      <c r="Q56" s="285"/>
      <c r="R56" s="264"/>
      <c r="S56" s="264"/>
      <c r="T56" s="264"/>
      <c r="U56" s="264"/>
      <c r="V56" s="264"/>
      <c r="W56" s="264"/>
      <c r="X56" s="264"/>
      <c r="Y56" s="286"/>
      <c r="Z56" s="264"/>
      <c r="AA56" s="264"/>
      <c r="AB56" s="264"/>
      <c r="AC56" s="637"/>
      <c r="AD56" s="637"/>
      <c r="AE56" s="637"/>
      <c r="AF56" s="637"/>
      <c r="AG56" s="637"/>
      <c r="AH56" s="637"/>
      <c r="AI56" s="637"/>
      <c r="AJ56" s="264"/>
      <c r="AK56" s="264"/>
      <c r="AL56" s="264"/>
      <c r="AM56" s="264"/>
      <c r="AN56" s="264"/>
    </row>
    <row r="57" spans="2:43" ht="30" customHeight="1" x14ac:dyDescent="0.4">
      <c r="B57" s="613"/>
      <c r="C57" s="613"/>
      <c r="D57" s="613"/>
      <c r="E57" s="613"/>
      <c r="F57" s="613"/>
      <c r="G57" s="613"/>
      <c r="H57" s="638"/>
      <c r="I57" s="638"/>
      <c r="J57" s="638"/>
      <c r="K57" s="638"/>
      <c r="L57" s="638"/>
      <c r="M57" s="638"/>
      <c r="N57" s="638"/>
      <c r="O57" s="638"/>
      <c r="P57" s="638"/>
      <c r="Q57" s="638"/>
      <c r="R57" s="638"/>
      <c r="S57" s="638"/>
      <c r="T57" s="638"/>
      <c r="U57" s="638"/>
      <c r="V57" s="638"/>
      <c r="W57" s="638"/>
      <c r="X57" s="638"/>
      <c r="Y57" s="638"/>
      <c r="Z57" s="638"/>
      <c r="AA57" s="638"/>
      <c r="AB57" s="264"/>
      <c r="AC57" s="264"/>
      <c r="AD57" s="264"/>
      <c r="AE57" s="264"/>
      <c r="AF57" s="264"/>
      <c r="AG57" s="264"/>
      <c r="AH57" s="264"/>
      <c r="AI57" s="264"/>
      <c r="AJ57" s="264"/>
      <c r="AK57" s="264"/>
      <c r="AL57" s="264"/>
      <c r="AM57" s="264"/>
      <c r="AN57" s="264"/>
    </row>
    <row r="58" spans="2:43" ht="65.25" customHeight="1" x14ac:dyDescent="0.4">
      <c r="B58" s="264"/>
      <c r="C58" s="614"/>
      <c r="D58" s="614"/>
      <c r="E58" s="614"/>
      <c r="F58" s="614"/>
      <c r="G58" s="614"/>
      <c r="H58" s="614"/>
      <c r="I58" s="614"/>
      <c r="J58" s="614"/>
      <c r="K58" s="614"/>
      <c r="L58" s="614"/>
      <c r="M58" s="614"/>
      <c r="N58" s="614"/>
      <c r="O58" s="614"/>
      <c r="P58" s="614"/>
      <c r="Q58" s="614"/>
      <c r="R58" s="614"/>
      <c r="S58" s="614"/>
      <c r="T58" s="614"/>
      <c r="U58" s="614"/>
      <c r="V58" s="614"/>
      <c r="W58" s="614"/>
      <c r="X58" s="614"/>
      <c r="Y58" s="614"/>
      <c r="Z58" s="614"/>
      <c r="AA58" s="614"/>
      <c r="AB58" s="614"/>
      <c r="AC58" s="614"/>
      <c r="AD58" s="264"/>
      <c r="AE58" s="264"/>
      <c r="AF58" s="264"/>
      <c r="AG58" s="264"/>
      <c r="AH58" s="264"/>
      <c r="AI58" s="264"/>
      <c r="AJ58" s="264"/>
      <c r="AK58" s="264"/>
      <c r="AL58" s="264"/>
      <c r="AM58" s="264"/>
      <c r="AN58" s="264"/>
    </row>
    <row r="59" spans="2:43" ht="7.5" customHeight="1" x14ac:dyDescent="0.4">
      <c r="B59" s="264"/>
      <c r="C59" s="287"/>
      <c r="D59" s="268"/>
      <c r="E59" s="268"/>
      <c r="F59" s="268"/>
      <c r="G59" s="268"/>
      <c r="H59" s="268"/>
      <c r="I59" s="268"/>
      <c r="J59" s="268"/>
      <c r="K59" s="268"/>
      <c r="L59" s="268"/>
      <c r="M59" s="268"/>
      <c r="N59" s="268"/>
      <c r="O59" s="268"/>
      <c r="P59" s="268"/>
      <c r="Q59" s="268"/>
      <c r="R59" s="268"/>
      <c r="S59" s="268"/>
      <c r="T59" s="268"/>
      <c r="U59" s="268"/>
      <c r="V59" s="268"/>
      <c r="W59" s="268"/>
      <c r="X59" s="264"/>
      <c r="Y59" s="264"/>
      <c r="Z59" s="264"/>
      <c r="AA59" s="264"/>
      <c r="AB59" s="264"/>
      <c r="AC59" s="264"/>
      <c r="AD59" s="264"/>
      <c r="AE59" s="264"/>
      <c r="AF59" s="264"/>
      <c r="AG59" s="264"/>
      <c r="AH59" s="264"/>
      <c r="AI59" s="264"/>
      <c r="AJ59" s="264"/>
      <c r="AK59" s="264"/>
      <c r="AL59" s="264"/>
      <c r="AM59" s="264"/>
      <c r="AN59" s="264"/>
    </row>
    <row r="60" spans="2:43" ht="17.25" customHeight="1" x14ac:dyDescent="0.15">
      <c r="B60" s="615"/>
      <c r="C60" s="633"/>
      <c r="D60" s="633"/>
      <c r="E60" s="633"/>
      <c r="F60" s="633"/>
      <c r="G60" s="633"/>
      <c r="H60" s="634"/>
      <c r="I60" s="634"/>
      <c r="J60" s="634"/>
      <c r="K60" s="634"/>
      <c r="L60" s="635"/>
      <c r="M60" s="635"/>
      <c r="N60" s="635"/>
      <c r="O60" s="635"/>
      <c r="P60" s="635"/>
      <c r="Q60" s="635"/>
      <c r="R60" s="635"/>
      <c r="S60" s="635"/>
      <c r="T60" s="635"/>
      <c r="U60" s="635"/>
      <c r="V60" s="635"/>
      <c r="W60" s="635"/>
      <c r="X60" s="635"/>
      <c r="Y60" s="635"/>
      <c r="Z60" s="635"/>
      <c r="AA60" s="635"/>
      <c r="AB60" s="288"/>
      <c r="AC60" s="288"/>
      <c r="AD60" s="289"/>
      <c r="AE60" s="289"/>
      <c r="AF60" s="289"/>
      <c r="AG60" s="289"/>
      <c r="AH60" s="289"/>
      <c r="AI60" s="289"/>
      <c r="AJ60" s="264"/>
      <c r="AK60" s="289"/>
      <c r="AL60" s="264"/>
      <c r="AM60" s="264"/>
      <c r="AN60" s="264"/>
    </row>
    <row r="61" spans="2:43" ht="17.25" customHeight="1" x14ac:dyDescent="0.4">
      <c r="B61" s="615"/>
      <c r="C61" s="633"/>
      <c r="D61" s="633"/>
      <c r="E61" s="633"/>
      <c r="F61" s="633"/>
      <c r="G61" s="633"/>
      <c r="H61" s="634"/>
      <c r="I61" s="634"/>
      <c r="J61" s="634"/>
      <c r="K61" s="634"/>
      <c r="L61" s="636"/>
      <c r="M61" s="636"/>
      <c r="N61" s="636"/>
      <c r="O61" s="636"/>
      <c r="P61" s="636"/>
      <c r="Q61" s="636"/>
      <c r="R61" s="636"/>
      <c r="S61" s="636"/>
      <c r="T61" s="636"/>
      <c r="U61" s="636"/>
      <c r="V61" s="636"/>
      <c r="W61" s="636"/>
      <c r="X61" s="636"/>
      <c r="Y61" s="636"/>
      <c r="Z61" s="636"/>
      <c r="AA61" s="636"/>
      <c r="AB61" s="288"/>
      <c r="AC61" s="288"/>
      <c r="AD61" s="289"/>
      <c r="AE61" s="289"/>
      <c r="AF61" s="289"/>
      <c r="AG61" s="289"/>
      <c r="AH61" s="290"/>
      <c r="AI61" s="290"/>
      <c r="AJ61" s="273"/>
      <c r="AK61" s="290"/>
      <c r="AL61" s="273"/>
      <c r="AM61" s="273"/>
      <c r="AN61" s="273"/>
      <c r="AO61" s="29"/>
      <c r="AP61" s="29"/>
    </row>
    <row r="62" spans="2:43" ht="11.25" customHeight="1" x14ac:dyDescent="0.4">
      <c r="B62" s="264"/>
      <c r="C62" s="264"/>
      <c r="D62" s="291"/>
      <c r="E62" s="291"/>
      <c r="F62" s="291"/>
      <c r="G62" s="291"/>
      <c r="H62" s="291"/>
      <c r="I62" s="291"/>
      <c r="J62" s="292"/>
      <c r="K62" s="291"/>
      <c r="L62" s="293"/>
      <c r="M62" s="294"/>
      <c r="N62" s="294"/>
      <c r="O62" s="294"/>
      <c r="P62" s="294"/>
      <c r="Q62" s="294"/>
      <c r="R62" s="294"/>
      <c r="S62" s="294"/>
      <c r="T62" s="294"/>
      <c r="U62" s="294"/>
      <c r="V62" s="294"/>
      <c r="W62" s="294"/>
      <c r="X62" s="294"/>
      <c r="Y62" s="294"/>
      <c r="Z62" s="294"/>
      <c r="AA62" s="294"/>
      <c r="AB62" s="294"/>
      <c r="AC62" s="294"/>
      <c r="AD62" s="264"/>
      <c r="AE62" s="264"/>
      <c r="AF62" s="264"/>
      <c r="AG62" s="264"/>
      <c r="AH62" s="273"/>
      <c r="AI62" s="273"/>
      <c r="AJ62" s="273"/>
      <c r="AK62" s="273"/>
      <c r="AL62" s="273"/>
      <c r="AM62" s="273"/>
      <c r="AN62" s="273"/>
      <c r="AO62" s="29"/>
      <c r="AP62" s="29"/>
    </row>
    <row r="63" spans="2:43" ht="31.5" customHeight="1" x14ac:dyDescent="0.4">
      <c r="B63" s="264"/>
      <c r="C63" s="639"/>
      <c r="D63" s="639"/>
      <c r="E63" s="295"/>
      <c r="F63" s="296"/>
      <c r="G63" s="295"/>
      <c r="H63" s="296"/>
      <c r="I63" s="297"/>
      <c r="J63" s="298"/>
      <c r="K63" s="299"/>
      <c r="L63" s="300"/>
      <c r="M63" s="640"/>
      <c r="N63" s="640"/>
      <c r="O63" s="301"/>
      <c r="P63" s="295"/>
      <c r="Q63" s="302"/>
      <c r="R63" s="297"/>
      <c r="S63" s="303"/>
      <c r="T63" s="299"/>
      <c r="U63" s="300"/>
      <c r="V63" s="641"/>
      <c r="W63" s="641"/>
      <c r="X63" s="641"/>
      <c r="Y63" s="641"/>
      <c r="Z63" s="641"/>
      <c r="AA63" s="641"/>
      <c r="AB63" s="641"/>
      <c r="AC63" s="641"/>
      <c r="AD63" s="641"/>
      <c r="AE63" s="641"/>
      <c r="AF63" s="304"/>
      <c r="AG63" s="304"/>
      <c r="AH63" s="305"/>
      <c r="AI63" s="305"/>
      <c r="AJ63" s="305"/>
      <c r="AK63" s="305"/>
      <c r="AL63" s="273"/>
      <c r="AM63" s="273"/>
      <c r="AN63" s="273"/>
      <c r="AO63" s="29"/>
      <c r="AP63" s="29"/>
      <c r="AQ63" s="103"/>
    </row>
    <row r="64" spans="2:43" ht="5.25" customHeight="1" x14ac:dyDescent="0.4">
      <c r="B64" s="289"/>
      <c r="C64" s="306"/>
      <c r="D64" s="306"/>
      <c r="E64" s="307"/>
      <c r="F64" s="306"/>
      <c r="G64" s="307"/>
      <c r="H64" s="306"/>
      <c r="I64" s="306"/>
      <c r="J64" s="307"/>
      <c r="K64" s="308"/>
      <c r="L64" s="300"/>
      <c r="M64" s="309"/>
      <c r="N64" s="309"/>
      <c r="O64" s="310"/>
      <c r="P64" s="307"/>
      <c r="Q64" s="311"/>
      <c r="R64" s="306"/>
      <c r="S64" s="312"/>
      <c r="T64" s="308"/>
      <c r="U64" s="300"/>
      <c r="V64" s="313"/>
      <c r="W64" s="313"/>
      <c r="X64" s="313"/>
      <c r="Y64" s="313"/>
      <c r="Z64" s="313"/>
      <c r="AA64" s="313"/>
      <c r="AB64" s="304"/>
      <c r="AC64" s="304"/>
      <c r="AD64" s="304"/>
      <c r="AE64" s="304"/>
      <c r="AF64" s="304"/>
      <c r="AG64" s="304"/>
      <c r="AH64" s="305"/>
      <c r="AI64" s="305"/>
      <c r="AJ64" s="305"/>
      <c r="AK64" s="305"/>
      <c r="AL64" s="273"/>
      <c r="AM64" s="273"/>
      <c r="AN64" s="273"/>
      <c r="AO64" s="29"/>
      <c r="AP64" s="29"/>
      <c r="AQ64" s="103"/>
    </row>
    <row r="65" spans="2:44" s="101" customFormat="1" ht="18" customHeight="1" x14ac:dyDescent="0.15">
      <c r="B65" s="615"/>
      <c r="C65" s="314"/>
      <c r="D65" s="314"/>
      <c r="E65" s="314"/>
      <c r="F65" s="314"/>
      <c r="G65" s="314"/>
      <c r="H65" s="315"/>
      <c r="I65" s="642"/>
      <c r="J65" s="642"/>
      <c r="K65" s="316"/>
      <c r="L65" s="315"/>
      <c r="M65" s="642"/>
      <c r="N65" s="642"/>
      <c r="O65" s="316"/>
      <c r="P65" s="315"/>
      <c r="Q65" s="642"/>
      <c r="R65" s="642"/>
      <c r="S65" s="316"/>
      <c r="T65" s="315"/>
      <c r="U65" s="642"/>
      <c r="V65" s="642"/>
      <c r="W65" s="316"/>
      <c r="X65" s="315"/>
      <c r="Y65" s="642"/>
      <c r="Z65" s="642"/>
      <c r="AA65" s="316"/>
      <c r="AB65" s="315"/>
      <c r="AC65" s="642"/>
      <c r="AD65" s="642"/>
      <c r="AE65" s="316"/>
      <c r="AF65" s="317"/>
      <c r="AG65" s="317"/>
      <c r="AH65" s="318"/>
      <c r="AI65" s="318"/>
      <c r="AJ65" s="273"/>
      <c r="AK65" s="319"/>
      <c r="AL65" s="319"/>
      <c r="AM65" s="319"/>
      <c r="AN65" s="319"/>
      <c r="AO65" s="105" t="str">
        <f>IF(V22="","",IF(H21&lt;5," ",K20+4))</f>
        <v/>
      </c>
      <c r="AP65" s="105" t="str">
        <f>IF(V22="","",IF(H21&lt;6," ",K20+5))</f>
        <v/>
      </c>
      <c r="AQ65" s="106"/>
      <c r="AR65" s="106"/>
    </row>
    <row r="66" spans="2:44" s="101" customFormat="1" ht="18" customHeight="1" x14ac:dyDescent="0.15">
      <c r="B66" s="615"/>
      <c r="C66" s="314"/>
      <c r="D66" s="314"/>
      <c r="E66" s="314"/>
      <c r="F66" s="314"/>
      <c r="G66" s="314"/>
      <c r="H66" s="643"/>
      <c r="I66" s="643"/>
      <c r="J66" s="644"/>
      <c r="K66" s="644"/>
      <c r="L66" s="643"/>
      <c r="M66" s="643"/>
      <c r="N66" s="644"/>
      <c r="O66" s="644"/>
      <c r="P66" s="643"/>
      <c r="Q66" s="643"/>
      <c r="R66" s="644"/>
      <c r="S66" s="644"/>
      <c r="T66" s="643"/>
      <c r="U66" s="643"/>
      <c r="V66" s="644"/>
      <c r="W66" s="644"/>
      <c r="X66" s="643"/>
      <c r="Y66" s="643"/>
      <c r="Z66" s="644"/>
      <c r="AA66" s="644"/>
      <c r="AB66" s="643"/>
      <c r="AC66" s="643"/>
      <c r="AD66" s="644"/>
      <c r="AE66" s="644"/>
      <c r="AF66" s="320"/>
      <c r="AG66" s="320"/>
      <c r="AH66" s="318"/>
      <c r="AI66" s="318"/>
      <c r="AJ66" s="321"/>
      <c r="AK66" s="322"/>
      <c r="AL66" s="322"/>
      <c r="AM66" s="322"/>
      <c r="AN66" s="322"/>
      <c r="AO66" s="107" t="str">
        <f>IF(OR(H21&lt;=4,AND(X67&lt;&gt;"",X68&lt;&gt;"",X69&lt;&gt;"",X70&lt;&gt;"")),"○","×")</f>
        <v>×</v>
      </c>
      <c r="AP66" s="107" t="str">
        <f>IF(OR(H21&lt;=5,AND(AB67&lt;&gt;"",AB68&lt;&gt;"",AB69&lt;&gt;"",AB70&lt;&gt;"")),"○","×")</f>
        <v>×</v>
      </c>
      <c r="AQ66" s="106"/>
      <c r="AR66" s="106"/>
    </row>
    <row r="67" spans="2:44" s="101" customFormat="1" ht="26.25" customHeight="1" x14ac:dyDescent="0.2">
      <c r="B67" s="615"/>
      <c r="C67" s="650"/>
      <c r="D67" s="646"/>
      <c r="E67" s="646"/>
      <c r="F67" s="647"/>
      <c r="G67" s="647"/>
      <c r="H67" s="648"/>
      <c r="I67" s="648"/>
      <c r="J67" s="323"/>
      <c r="K67" s="324"/>
      <c r="L67" s="645"/>
      <c r="M67" s="645"/>
      <c r="N67" s="325"/>
      <c r="O67" s="324"/>
      <c r="P67" s="645"/>
      <c r="Q67" s="645"/>
      <c r="R67" s="325"/>
      <c r="S67" s="324"/>
      <c r="T67" s="645"/>
      <c r="U67" s="645"/>
      <c r="V67" s="325"/>
      <c r="W67" s="324"/>
      <c r="X67" s="645"/>
      <c r="Y67" s="645"/>
      <c r="Z67" s="325"/>
      <c r="AA67" s="324"/>
      <c r="AB67" s="645"/>
      <c r="AC67" s="645"/>
      <c r="AD67" s="325"/>
      <c r="AE67" s="324"/>
      <c r="AF67" s="649"/>
      <c r="AG67" s="649"/>
      <c r="AH67" s="326"/>
      <c r="AI67" s="326"/>
      <c r="AJ67" s="321"/>
      <c r="AK67" s="322"/>
      <c r="AL67" s="322"/>
      <c r="AM67" s="322"/>
      <c r="AN67" s="322"/>
      <c r="AO67" s="107"/>
      <c r="AP67" s="107"/>
      <c r="AQ67" s="106"/>
      <c r="AR67" s="106"/>
    </row>
    <row r="68" spans="2:44" s="101" customFormat="1" ht="26.25" customHeight="1" x14ac:dyDescent="0.2">
      <c r="B68" s="615"/>
      <c r="C68" s="650"/>
      <c r="D68" s="646"/>
      <c r="E68" s="646"/>
      <c r="F68" s="653"/>
      <c r="G68" s="653"/>
      <c r="H68" s="648"/>
      <c r="I68" s="648"/>
      <c r="J68" s="323"/>
      <c r="K68" s="324"/>
      <c r="L68" s="645"/>
      <c r="M68" s="645"/>
      <c r="N68" s="325"/>
      <c r="O68" s="324"/>
      <c r="P68" s="645"/>
      <c r="Q68" s="645"/>
      <c r="R68" s="325"/>
      <c r="S68" s="324"/>
      <c r="T68" s="645"/>
      <c r="U68" s="645"/>
      <c r="V68" s="325"/>
      <c r="W68" s="324"/>
      <c r="X68" s="645"/>
      <c r="Y68" s="645"/>
      <c r="Z68" s="325"/>
      <c r="AA68" s="324"/>
      <c r="AB68" s="645"/>
      <c r="AC68" s="645"/>
      <c r="AD68" s="325"/>
      <c r="AE68" s="324"/>
      <c r="AF68" s="327"/>
      <c r="AG68" s="327"/>
      <c r="AH68" s="326"/>
      <c r="AI68" s="326"/>
      <c r="AJ68" s="321"/>
      <c r="AK68" s="326"/>
      <c r="AL68" s="326"/>
      <c r="AM68" s="326"/>
      <c r="AN68" s="326"/>
      <c r="AO68" s="108" t="str">
        <f>IF(OR(AD26="",AND(X71&lt;&gt;"",X72&lt;&gt;"",X73&lt;&gt;"",X74&lt;&gt;"")),"○","×")</f>
        <v>○</v>
      </c>
      <c r="AP68" s="108" t="str">
        <f>IF(OR(AE26="",AND(AB71&lt;&gt;"",AB72&lt;&gt;"",AB73&lt;&gt;"",AB74&lt;&gt;"")),"○","×")</f>
        <v>○</v>
      </c>
      <c r="AQ68" s="106"/>
      <c r="AR68" s="106"/>
    </row>
    <row r="69" spans="2:44" s="101" customFormat="1" ht="26.25" customHeight="1" x14ac:dyDescent="0.2">
      <c r="B69" s="615"/>
      <c r="C69" s="650"/>
      <c r="D69" s="652"/>
      <c r="E69" s="652"/>
      <c r="F69" s="651"/>
      <c r="G69" s="651"/>
      <c r="H69" s="648"/>
      <c r="I69" s="648"/>
      <c r="J69" s="323"/>
      <c r="K69" s="324"/>
      <c r="L69" s="645"/>
      <c r="M69" s="645"/>
      <c r="N69" s="325"/>
      <c r="O69" s="324"/>
      <c r="P69" s="645"/>
      <c r="Q69" s="645"/>
      <c r="R69" s="325"/>
      <c r="S69" s="324"/>
      <c r="T69" s="645"/>
      <c r="U69" s="645"/>
      <c r="V69" s="325"/>
      <c r="W69" s="324"/>
      <c r="X69" s="645"/>
      <c r="Y69" s="645"/>
      <c r="Z69" s="325"/>
      <c r="AA69" s="324"/>
      <c r="AB69" s="645"/>
      <c r="AC69" s="645"/>
      <c r="AD69" s="325"/>
      <c r="AE69" s="324"/>
      <c r="AF69" s="327"/>
      <c r="AG69" s="327"/>
      <c r="AH69" s="326"/>
      <c r="AI69" s="326"/>
      <c r="AJ69" s="321"/>
      <c r="AK69" s="328"/>
      <c r="AL69" s="328"/>
      <c r="AM69" s="328"/>
      <c r="AN69" s="328"/>
      <c r="AO69" s="109" t="str">
        <f>IF(AND(AO68="×",X75=""),"×","○")</f>
        <v>○</v>
      </c>
      <c r="AP69" s="109" t="str">
        <f>IF(AND(AP68="×",AB75=""),"×","○")</f>
        <v>○</v>
      </c>
      <c r="AQ69" s="106"/>
      <c r="AR69" s="106"/>
    </row>
    <row r="70" spans="2:44" s="101" customFormat="1" ht="26.25" customHeight="1" x14ac:dyDescent="0.2">
      <c r="B70" s="615"/>
      <c r="C70" s="650"/>
      <c r="D70" s="646"/>
      <c r="E70" s="646"/>
      <c r="F70" s="651"/>
      <c r="G70" s="651"/>
      <c r="H70" s="648"/>
      <c r="I70" s="648"/>
      <c r="J70" s="323"/>
      <c r="K70" s="324"/>
      <c r="L70" s="645"/>
      <c r="M70" s="645"/>
      <c r="N70" s="325"/>
      <c r="O70" s="324"/>
      <c r="P70" s="645"/>
      <c r="Q70" s="645"/>
      <c r="R70" s="325"/>
      <c r="S70" s="324"/>
      <c r="T70" s="645"/>
      <c r="U70" s="645"/>
      <c r="V70" s="325"/>
      <c r="W70" s="324"/>
      <c r="X70" s="645"/>
      <c r="Y70" s="645"/>
      <c r="Z70" s="325"/>
      <c r="AA70" s="324"/>
      <c r="AB70" s="645"/>
      <c r="AC70" s="645"/>
      <c r="AD70" s="325"/>
      <c r="AE70" s="324"/>
      <c r="AF70" s="327"/>
      <c r="AG70" s="327"/>
      <c r="AH70" s="326"/>
      <c r="AI70" s="326"/>
      <c r="AJ70" s="321"/>
      <c r="AK70" s="326"/>
      <c r="AL70" s="326"/>
      <c r="AM70" s="326"/>
      <c r="AN70" s="326"/>
      <c r="AO70" s="108" t="str">
        <f>IF(OR(AD27="",AND(X76&lt;&gt;"",X77&lt;&gt;"",X78&lt;&gt;"",X79&lt;&gt;"")),"○","×")</f>
        <v>○</v>
      </c>
      <c r="AP70" s="108"/>
      <c r="AQ70" s="106"/>
      <c r="AR70" s="106"/>
    </row>
    <row r="71" spans="2:44" s="101" customFormat="1" ht="26.25" customHeight="1" x14ac:dyDescent="0.2">
      <c r="B71" s="615"/>
      <c r="C71" s="650"/>
      <c r="D71" s="646"/>
      <c r="E71" s="646"/>
      <c r="F71" s="647"/>
      <c r="G71" s="647"/>
      <c r="H71" s="645"/>
      <c r="I71" s="645"/>
      <c r="J71" s="325"/>
      <c r="K71" s="324"/>
      <c r="L71" s="645"/>
      <c r="M71" s="645"/>
      <c r="N71" s="325"/>
      <c r="O71" s="324"/>
      <c r="P71" s="645"/>
      <c r="Q71" s="645"/>
      <c r="R71" s="325"/>
      <c r="S71" s="324"/>
      <c r="T71" s="645"/>
      <c r="U71" s="645"/>
      <c r="V71" s="325"/>
      <c r="W71" s="324"/>
      <c r="X71" s="645"/>
      <c r="Y71" s="645"/>
      <c r="Z71" s="325"/>
      <c r="AA71" s="324"/>
      <c r="AB71" s="645"/>
      <c r="AC71" s="645"/>
      <c r="AD71" s="325"/>
      <c r="AE71" s="324"/>
      <c r="AF71" s="327"/>
      <c r="AG71" s="327"/>
      <c r="AH71" s="326"/>
      <c r="AI71" s="326"/>
      <c r="AJ71" s="326"/>
      <c r="AK71" s="328"/>
      <c r="AL71" s="328"/>
      <c r="AM71" s="328"/>
      <c r="AN71" s="328"/>
      <c r="AO71" s="109" t="str">
        <f>IF(AND(AO70="×",X80=""),"×","○")</f>
        <v>○</v>
      </c>
      <c r="AP71" s="109"/>
      <c r="AQ71" s="106"/>
      <c r="AR71" s="106"/>
    </row>
    <row r="72" spans="2:44" s="101" customFormat="1" ht="26.25" customHeight="1" x14ac:dyDescent="0.2">
      <c r="B72" s="615"/>
      <c r="C72" s="650"/>
      <c r="D72" s="646"/>
      <c r="E72" s="646"/>
      <c r="F72" s="653"/>
      <c r="G72" s="653"/>
      <c r="H72" s="645"/>
      <c r="I72" s="645"/>
      <c r="J72" s="325"/>
      <c r="K72" s="324"/>
      <c r="L72" s="645"/>
      <c r="M72" s="645"/>
      <c r="N72" s="325"/>
      <c r="O72" s="324"/>
      <c r="P72" s="645"/>
      <c r="Q72" s="645"/>
      <c r="R72" s="325"/>
      <c r="S72" s="324"/>
      <c r="T72" s="645"/>
      <c r="U72" s="645"/>
      <c r="V72" s="325"/>
      <c r="W72" s="324"/>
      <c r="X72" s="645"/>
      <c r="Y72" s="645"/>
      <c r="Z72" s="325"/>
      <c r="AA72" s="324"/>
      <c r="AB72" s="645"/>
      <c r="AC72" s="645"/>
      <c r="AD72" s="325"/>
      <c r="AE72" s="324"/>
      <c r="AF72" s="327"/>
      <c r="AG72" s="327"/>
      <c r="AH72" s="326"/>
      <c r="AI72" s="326"/>
      <c r="AJ72" s="328"/>
      <c r="AK72" s="329"/>
      <c r="AL72" s="330"/>
      <c r="AM72" s="326"/>
      <c r="AN72" s="326"/>
      <c r="AO72" s="108"/>
      <c r="AP72" s="108"/>
      <c r="AQ72" s="106"/>
      <c r="AR72" s="106"/>
    </row>
    <row r="73" spans="2:44" s="101" customFormat="1" ht="26.25" customHeight="1" x14ac:dyDescent="0.2">
      <c r="B73" s="615"/>
      <c r="C73" s="650"/>
      <c r="D73" s="652"/>
      <c r="E73" s="652"/>
      <c r="F73" s="651"/>
      <c r="G73" s="651"/>
      <c r="H73" s="645"/>
      <c r="I73" s="645"/>
      <c r="J73" s="325"/>
      <c r="K73" s="324"/>
      <c r="L73" s="645"/>
      <c r="M73" s="645"/>
      <c r="N73" s="325"/>
      <c r="O73" s="324"/>
      <c r="P73" s="645"/>
      <c r="Q73" s="645"/>
      <c r="R73" s="325"/>
      <c r="S73" s="324"/>
      <c r="T73" s="645"/>
      <c r="U73" s="645"/>
      <c r="V73" s="325"/>
      <c r="W73" s="324"/>
      <c r="X73" s="645"/>
      <c r="Y73" s="645"/>
      <c r="Z73" s="325"/>
      <c r="AA73" s="324"/>
      <c r="AB73" s="645"/>
      <c r="AC73" s="645"/>
      <c r="AD73" s="325"/>
      <c r="AE73" s="324"/>
      <c r="AF73" s="327"/>
      <c r="AG73" s="327"/>
      <c r="AH73" s="326"/>
      <c r="AI73" s="326"/>
      <c r="AJ73" s="326"/>
      <c r="AK73" s="331"/>
      <c r="AL73" s="332"/>
      <c r="AM73" s="332"/>
      <c r="AN73" s="332"/>
      <c r="AO73" s="110" t="str">
        <f>IF(AND(AD25="",OR(X67&lt;&gt;"",X68&lt;&gt;"",X69&lt;&gt;"",X70&lt;&gt;"",Z67&lt;&gt;"",Z68&lt;&gt;"",Z69&lt;&gt;"",Z70&lt;&gt;"")),"×","○")</f>
        <v>○</v>
      </c>
      <c r="AP73" s="110" t="str">
        <f>IF(AND(AE25="",OR(AB67&lt;&gt;"",AB68&lt;&gt;"",AB69&lt;&gt;"",AB70&lt;&gt;"",AD67&lt;&gt;"",AD68&lt;&gt;"",AD69&lt;&gt;"",AD70&lt;&gt;"")),"×","○")</f>
        <v>○</v>
      </c>
      <c r="AQ73" s="106"/>
      <c r="AR73" s="106"/>
    </row>
    <row r="74" spans="2:44" s="101" customFormat="1" ht="26.25" customHeight="1" x14ac:dyDescent="0.2">
      <c r="B74" s="615"/>
      <c r="C74" s="650"/>
      <c r="D74" s="646"/>
      <c r="E74" s="646"/>
      <c r="F74" s="653"/>
      <c r="G74" s="653"/>
      <c r="H74" s="645"/>
      <c r="I74" s="645"/>
      <c r="J74" s="325"/>
      <c r="K74" s="324"/>
      <c r="L74" s="645"/>
      <c r="M74" s="645"/>
      <c r="N74" s="325"/>
      <c r="O74" s="324"/>
      <c r="P74" s="645"/>
      <c r="Q74" s="645"/>
      <c r="R74" s="325"/>
      <c r="S74" s="324"/>
      <c r="T74" s="645"/>
      <c r="U74" s="645"/>
      <c r="V74" s="325"/>
      <c r="W74" s="324"/>
      <c r="X74" s="645"/>
      <c r="Y74" s="645"/>
      <c r="Z74" s="325"/>
      <c r="AA74" s="324"/>
      <c r="AB74" s="645"/>
      <c r="AC74" s="645"/>
      <c r="AD74" s="325"/>
      <c r="AE74" s="324"/>
      <c r="AF74" s="327"/>
      <c r="AG74" s="327"/>
      <c r="AH74" s="326"/>
      <c r="AI74" s="326"/>
      <c r="AJ74" s="326"/>
      <c r="AK74" s="326"/>
      <c r="AL74" s="332"/>
      <c r="AM74" s="332"/>
      <c r="AN74" s="332"/>
      <c r="AO74" s="110" t="str">
        <f>IF(AND(AD26="",OR(X71&lt;&gt;"",X72&lt;&gt;"",X73&lt;&gt;"",X74&lt;&gt;"",Z71&lt;&gt;"",Z72&lt;&gt;"",Z73&lt;&gt;"",Z74&lt;&gt;"",X75&lt;&gt;"")),"×","○")</f>
        <v>○</v>
      </c>
      <c r="AP74" s="110" t="str">
        <f>IF(AND(AE26="",OR(AB71&lt;&gt;"",AB72&lt;&gt;"",AB73&lt;&gt;"",AB74&lt;&gt;"",AD71&lt;&gt;"",AD72&lt;&gt;"",AD73&lt;&gt;"",AD74&lt;&gt;"",AB75&lt;&gt;"")),"×","○")</f>
        <v>○</v>
      </c>
      <c r="AQ74" s="106"/>
      <c r="AR74" s="106"/>
    </row>
    <row r="75" spans="2:44" s="101" customFormat="1" ht="26.25" customHeight="1" x14ac:dyDescent="0.2">
      <c r="B75" s="615"/>
      <c r="C75" s="650"/>
      <c r="D75" s="654"/>
      <c r="E75" s="654"/>
      <c r="F75" s="654"/>
      <c r="G75" s="654"/>
      <c r="H75" s="655"/>
      <c r="I75" s="655"/>
      <c r="J75" s="655"/>
      <c r="K75" s="324"/>
      <c r="L75" s="655"/>
      <c r="M75" s="655"/>
      <c r="N75" s="655"/>
      <c r="O75" s="324"/>
      <c r="P75" s="655"/>
      <c r="Q75" s="655"/>
      <c r="R75" s="655"/>
      <c r="S75" s="324"/>
      <c r="T75" s="655"/>
      <c r="U75" s="655"/>
      <c r="V75" s="655"/>
      <c r="W75" s="324"/>
      <c r="X75" s="655"/>
      <c r="Y75" s="655"/>
      <c r="Z75" s="655"/>
      <c r="AA75" s="324"/>
      <c r="AB75" s="655"/>
      <c r="AC75" s="655"/>
      <c r="AD75" s="655"/>
      <c r="AE75" s="324"/>
      <c r="AF75" s="327"/>
      <c r="AG75" s="327"/>
      <c r="AH75" s="326"/>
      <c r="AI75" s="326"/>
      <c r="AJ75" s="326"/>
      <c r="AK75" s="326"/>
      <c r="AL75" s="332"/>
      <c r="AM75" s="332"/>
      <c r="AN75" s="332"/>
      <c r="AO75" s="110" t="str">
        <f>IF(AND(AD27="",OR(X76&lt;&gt;"",X77&lt;&gt;"",X78&lt;&gt;"",X79&lt;&gt;"",Z76&lt;&gt;"",Z77&lt;&gt;"",Z78&lt;&gt;"",Z79&lt;&gt;"",X80&lt;&gt;"")),"×","○")</f>
        <v>○</v>
      </c>
      <c r="AP75" s="111"/>
      <c r="AQ75" s="106"/>
      <c r="AR75" s="106"/>
    </row>
    <row r="76" spans="2:44" s="101" customFormat="1" ht="26.25" customHeight="1" x14ac:dyDescent="0.2">
      <c r="B76" s="615"/>
      <c r="C76" s="650"/>
      <c r="D76" s="646"/>
      <c r="E76" s="646"/>
      <c r="F76" s="647"/>
      <c r="G76" s="647"/>
      <c r="H76" s="645"/>
      <c r="I76" s="645"/>
      <c r="J76" s="333"/>
      <c r="K76" s="324"/>
      <c r="L76" s="645"/>
      <c r="M76" s="645"/>
      <c r="N76" s="325"/>
      <c r="O76" s="324"/>
      <c r="P76" s="645"/>
      <c r="Q76" s="645"/>
      <c r="R76" s="325"/>
      <c r="S76" s="324"/>
      <c r="T76" s="645"/>
      <c r="U76" s="645"/>
      <c r="V76" s="325"/>
      <c r="W76" s="324"/>
      <c r="X76" s="645"/>
      <c r="Y76" s="645"/>
      <c r="Z76" s="325"/>
      <c r="AA76" s="324"/>
      <c r="AB76" s="648"/>
      <c r="AC76" s="648"/>
      <c r="AD76" s="334"/>
      <c r="AE76" s="324"/>
      <c r="AF76" s="327"/>
      <c r="AG76" s="327"/>
      <c r="AH76" s="326"/>
      <c r="AI76" s="326"/>
      <c r="AJ76" s="326"/>
      <c r="AK76" s="326"/>
      <c r="AL76" s="326"/>
      <c r="AM76" s="326"/>
      <c r="AN76" s="326"/>
      <c r="AO76" s="102"/>
      <c r="AP76" s="102"/>
      <c r="AQ76" s="106"/>
      <c r="AR76" s="106"/>
    </row>
    <row r="77" spans="2:44" s="101" customFormat="1" ht="26.25" customHeight="1" x14ac:dyDescent="0.2">
      <c r="B77" s="615"/>
      <c r="C77" s="650"/>
      <c r="D77" s="646"/>
      <c r="E77" s="646"/>
      <c r="F77" s="653"/>
      <c r="G77" s="653"/>
      <c r="H77" s="645"/>
      <c r="I77" s="645"/>
      <c r="J77" s="333"/>
      <c r="K77" s="324"/>
      <c r="L77" s="645"/>
      <c r="M77" s="645"/>
      <c r="N77" s="325"/>
      <c r="O77" s="324"/>
      <c r="P77" s="645"/>
      <c r="Q77" s="645"/>
      <c r="R77" s="325"/>
      <c r="S77" s="324"/>
      <c r="T77" s="645"/>
      <c r="U77" s="645"/>
      <c r="V77" s="325"/>
      <c r="W77" s="324"/>
      <c r="X77" s="645"/>
      <c r="Y77" s="645"/>
      <c r="Z77" s="325"/>
      <c r="AA77" s="324"/>
      <c r="AB77" s="648"/>
      <c r="AC77" s="648"/>
      <c r="AD77" s="334"/>
      <c r="AE77" s="324"/>
      <c r="AF77" s="327"/>
      <c r="AG77" s="327"/>
      <c r="AH77" s="327"/>
      <c r="AI77" s="335"/>
      <c r="AJ77" s="335"/>
      <c r="AK77" s="335"/>
      <c r="AL77" s="335"/>
      <c r="AM77" s="335"/>
      <c r="AN77" s="335"/>
      <c r="AO77" s="106"/>
      <c r="AP77" s="106"/>
      <c r="AQ77" s="106"/>
      <c r="AR77" s="106"/>
    </row>
    <row r="78" spans="2:44" s="101" customFormat="1" ht="26.25" customHeight="1" x14ac:dyDescent="0.2">
      <c r="B78" s="615"/>
      <c r="C78" s="650"/>
      <c r="D78" s="652"/>
      <c r="E78" s="652"/>
      <c r="F78" s="651"/>
      <c r="G78" s="651"/>
      <c r="H78" s="645"/>
      <c r="I78" s="645"/>
      <c r="J78" s="333"/>
      <c r="K78" s="324"/>
      <c r="L78" s="645"/>
      <c r="M78" s="645"/>
      <c r="N78" s="325"/>
      <c r="O78" s="324"/>
      <c r="P78" s="645"/>
      <c r="Q78" s="645"/>
      <c r="R78" s="325"/>
      <c r="S78" s="324"/>
      <c r="T78" s="645"/>
      <c r="U78" s="645"/>
      <c r="V78" s="325"/>
      <c r="W78" s="324"/>
      <c r="X78" s="645"/>
      <c r="Y78" s="645"/>
      <c r="Z78" s="325"/>
      <c r="AA78" s="324"/>
      <c r="AB78" s="648"/>
      <c r="AC78" s="648"/>
      <c r="AD78" s="334"/>
      <c r="AE78" s="324"/>
      <c r="AF78" s="327"/>
      <c r="AG78" s="327"/>
      <c r="AH78" s="327"/>
      <c r="AI78" s="336"/>
      <c r="AJ78" s="337"/>
      <c r="AK78" s="337"/>
      <c r="AL78" s="337"/>
      <c r="AM78" s="337"/>
      <c r="AN78" s="337"/>
      <c r="AO78" s="112"/>
      <c r="AP78" s="112"/>
      <c r="AQ78" s="112"/>
    </row>
    <row r="79" spans="2:44" s="101" customFormat="1" ht="26.25" customHeight="1" x14ac:dyDescent="0.2">
      <c r="B79" s="615"/>
      <c r="C79" s="650"/>
      <c r="D79" s="646"/>
      <c r="E79" s="646"/>
      <c r="F79" s="653"/>
      <c r="G79" s="653"/>
      <c r="H79" s="645"/>
      <c r="I79" s="645"/>
      <c r="J79" s="333"/>
      <c r="K79" s="324"/>
      <c r="L79" s="645"/>
      <c r="M79" s="645"/>
      <c r="N79" s="325"/>
      <c r="O79" s="324"/>
      <c r="P79" s="645"/>
      <c r="Q79" s="645"/>
      <c r="R79" s="325"/>
      <c r="S79" s="324"/>
      <c r="T79" s="645"/>
      <c r="U79" s="645"/>
      <c r="V79" s="325"/>
      <c r="W79" s="324"/>
      <c r="X79" s="645"/>
      <c r="Y79" s="645"/>
      <c r="Z79" s="325"/>
      <c r="AA79" s="324"/>
      <c r="AB79" s="648"/>
      <c r="AC79" s="648"/>
      <c r="AD79" s="334"/>
      <c r="AE79" s="324"/>
      <c r="AF79" s="327"/>
      <c r="AG79" s="327"/>
      <c r="AH79" s="327"/>
      <c r="AI79" s="336"/>
      <c r="AJ79" s="336"/>
      <c r="AK79" s="336"/>
      <c r="AL79" s="336"/>
      <c r="AM79" s="336"/>
      <c r="AN79" s="336"/>
      <c r="AO79" s="112"/>
      <c r="AP79" s="112"/>
      <c r="AQ79" s="112"/>
    </row>
    <row r="80" spans="2:44" s="101" customFormat="1" ht="26.25" customHeight="1" x14ac:dyDescent="0.2">
      <c r="B80" s="615"/>
      <c r="C80" s="650"/>
      <c r="D80" s="654"/>
      <c r="E80" s="654"/>
      <c r="F80" s="654"/>
      <c r="G80" s="654"/>
      <c r="H80" s="655"/>
      <c r="I80" s="655"/>
      <c r="J80" s="655"/>
      <c r="K80" s="324"/>
      <c r="L80" s="655"/>
      <c r="M80" s="655"/>
      <c r="N80" s="655"/>
      <c r="O80" s="324"/>
      <c r="P80" s="655"/>
      <c r="Q80" s="655"/>
      <c r="R80" s="655"/>
      <c r="S80" s="324"/>
      <c r="T80" s="655"/>
      <c r="U80" s="655"/>
      <c r="V80" s="655"/>
      <c r="W80" s="324"/>
      <c r="X80" s="655"/>
      <c r="Y80" s="655"/>
      <c r="Z80" s="655"/>
      <c r="AA80" s="324"/>
      <c r="AB80" s="658"/>
      <c r="AC80" s="658"/>
      <c r="AD80" s="658"/>
      <c r="AE80" s="324"/>
      <c r="AF80" s="327"/>
      <c r="AG80" s="327"/>
      <c r="AH80" s="327"/>
      <c r="AI80" s="327"/>
      <c r="AJ80" s="327"/>
      <c r="AK80" s="327"/>
      <c r="AL80" s="327"/>
      <c r="AM80" s="327"/>
      <c r="AN80" s="327"/>
    </row>
    <row r="81" spans="2:42" ht="11.25" customHeight="1" x14ac:dyDescent="0.4">
      <c r="B81" s="264"/>
      <c r="C81" s="271"/>
      <c r="D81" s="275"/>
      <c r="E81" s="275"/>
      <c r="F81" s="275"/>
      <c r="G81" s="275"/>
      <c r="H81" s="275"/>
      <c r="I81" s="275"/>
      <c r="J81" s="275"/>
      <c r="K81" s="275"/>
      <c r="L81" s="276"/>
      <c r="M81" s="276"/>
      <c r="N81" s="276"/>
      <c r="O81" s="276"/>
      <c r="P81" s="276"/>
      <c r="Q81" s="276"/>
      <c r="R81" s="277"/>
      <c r="S81" s="277"/>
      <c r="T81" s="277"/>
      <c r="U81" s="277"/>
      <c r="V81" s="267"/>
      <c r="W81" s="278"/>
      <c r="X81" s="278"/>
      <c r="Y81" s="278"/>
      <c r="Z81" s="278"/>
      <c r="AA81" s="278"/>
      <c r="AB81" s="278"/>
      <c r="AC81" s="278"/>
      <c r="AD81" s="278"/>
      <c r="AE81" s="278"/>
      <c r="AF81" s="278"/>
      <c r="AG81" s="278"/>
      <c r="AH81" s="278"/>
      <c r="AI81" s="278"/>
      <c r="AJ81" s="274"/>
      <c r="AK81" s="274"/>
      <c r="AL81" s="264"/>
      <c r="AM81" s="264"/>
      <c r="AN81" s="264"/>
    </row>
    <row r="82" spans="2:42" ht="33.75" customHeight="1" x14ac:dyDescent="0.4">
      <c r="B82" s="279"/>
      <c r="C82" s="626"/>
      <c r="D82" s="626"/>
      <c r="E82" s="626"/>
      <c r="F82" s="626"/>
      <c r="G82" s="626"/>
      <c r="H82" s="626"/>
      <c r="I82" s="626"/>
      <c r="J82" s="626"/>
      <c r="K82" s="626"/>
      <c r="L82" s="626"/>
      <c r="M82" s="626"/>
      <c r="N82" s="626"/>
      <c r="O82" s="626"/>
      <c r="P82" s="626"/>
      <c r="Q82" s="626"/>
      <c r="R82" s="626"/>
      <c r="S82" s="626"/>
      <c r="T82" s="626"/>
      <c r="U82" s="627"/>
      <c r="V82" s="627"/>
      <c r="W82" s="278"/>
      <c r="X82" s="278"/>
      <c r="Y82" s="278"/>
      <c r="Z82" s="278"/>
      <c r="AA82" s="278"/>
      <c r="AB82" s="278"/>
      <c r="AC82" s="278"/>
      <c r="AD82" s="278"/>
      <c r="AE82" s="278"/>
      <c r="AF82" s="278"/>
      <c r="AG82" s="278"/>
      <c r="AH82" s="278"/>
      <c r="AI82" s="274"/>
      <c r="AJ82" s="274"/>
      <c r="AK82" s="264"/>
      <c r="AL82" s="264"/>
      <c r="AM82" s="264"/>
      <c r="AN82" s="264"/>
    </row>
    <row r="83" spans="2:42" ht="7.5" customHeight="1" x14ac:dyDescent="0.4">
      <c r="B83" s="280"/>
      <c r="C83" s="281"/>
      <c r="D83" s="281"/>
      <c r="E83" s="281"/>
      <c r="F83" s="281"/>
      <c r="G83" s="281"/>
      <c r="H83" s="281"/>
      <c r="I83" s="281"/>
      <c r="J83" s="281"/>
      <c r="K83" s="281"/>
      <c r="L83" s="281"/>
      <c r="M83" s="281"/>
      <c r="N83" s="281"/>
      <c r="O83" s="281"/>
      <c r="P83" s="281"/>
      <c r="Q83" s="281"/>
      <c r="R83" s="281"/>
      <c r="S83" s="281"/>
      <c r="T83" s="281"/>
      <c r="U83" s="282"/>
      <c r="V83" s="282"/>
      <c r="W83" s="278"/>
      <c r="X83" s="278"/>
      <c r="Y83" s="278"/>
      <c r="Z83" s="278"/>
      <c r="AA83" s="278"/>
      <c r="AB83" s="278"/>
      <c r="AC83" s="278"/>
      <c r="AD83" s="278"/>
      <c r="AE83" s="278"/>
      <c r="AF83" s="278"/>
      <c r="AG83" s="278"/>
      <c r="AH83" s="278"/>
      <c r="AI83" s="274"/>
      <c r="AJ83" s="274"/>
      <c r="AK83" s="264"/>
      <c r="AL83" s="264"/>
      <c r="AM83" s="264"/>
      <c r="AN83" s="264"/>
    </row>
    <row r="84" spans="2:42" ht="22.5" customHeight="1" x14ac:dyDescent="0.2">
      <c r="B84" s="659"/>
      <c r="C84" s="659"/>
      <c r="D84" s="659"/>
      <c r="E84" s="659"/>
      <c r="F84" s="659"/>
      <c r="G84" s="659"/>
      <c r="H84" s="659"/>
      <c r="I84" s="338"/>
      <c r="J84" s="338"/>
      <c r="K84" s="338"/>
      <c r="L84" s="338"/>
      <c r="M84" s="338"/>
      <c r="N84" s="338"/>
      <c r="O84" s="338"/>
      <c r="P84" s="304"/>
      <c r="Q84" s="304"/>
      <c r="R84" s="304"/>
      <c r="S84" s="304"/>
      <c r="T84" s="338"/>
      <c r="U84" s="338"/>
      <c r="V84" s="338"/>
      <c r="W84" s="338"/>
      <c r="X84" s="264"/>
      <c r="Y84" s="264"/>
      <c r="Z84" s="339"/>
      <c r="AA84" s="327"/>
      <c r="AB84" s="327"/>
      <c r="AC84" s="327"/>
      <c r="AD84" s="327"/>
      <c r="AE84" s="289"/>
      <c r="AF84" s="289"/>
      <c r="AG84" s="340"/>
      <c r="AH84" s="340"/>
      <c r="AI84" s="264"/>
      <c r="AJ84" s="340"/>
      <c r="AK84" s="340"/>
      <c r="AL84" s="289"/>
      <c r="AM84" s="289"/>
      <c r="AN84" s="289"/>
      <c r="AO84" s="101"/>
      <c r="AP84" s="101"/>
    </row>
    <row r="85" spans="2:42" ht="37.5" customHeight="1" x14ac:dyDescent="0.4">
      <c r="B85" s="264"/>
      <c r="C85" s="614"/>
      <c r="D85" s="614"/>
      <c r="E85" s="614"/>
      <c r="F85" s="614"/>
      <c r="G85" s="614"/>
      <c r="H85" s="614"/>
      <c r="I85" s="614"/>
      <c r="J85" s="614"/>
      <c r="K85" s="614"/>
      <c r="L85" s="614"/>
      <c r="M85" s="614"/>
      <c r="N85" s="614"/>
      <c r="O85" s="614"/>
      <c r="P85" s="614"/>
      <c r="Q85" s="614"/>
      <c r="R85" s="614"/>
      <c r="S85" s="614"/>
      <c r="T85" s="614"/>
      <c r="U85" s="614"/>
      <c r="V85" s="614"/>
      <c r="W85" s="265"/>
      <c r="X85" s="264"/>
      <c r="Y85" s="264"/>
      <c r="Z85" s="264"/>
      <c r="AA85" s="264"/>
      <c r="AB85" s="266"/>
      <c r="AC85" s="266"/>
      <c r="AD85" s="266"/>
      <c r="AE85" s="266"/>
      <c r="AF85" s="266"/>
      <c r="AG85" s="267"/>
      <c r="AH85" s="267"/>
      <c r="AI85" s="267"/>
      <c r="AJ85" s="264"/>
      <c r="AK85" s="264"/>
      <c r="AL85" s="264"/>
      <c r="AM85" s="264"/>
      <c r="AN85" s="264"/>
    </row>
    <row r="86" spans="2:42" ht="7.5" customHeight="1" x14ac:dyDescent="0.4">
      <c r="B86" s="264"/>
      <c r="C86" s="264"/>
      <c r="D86" s="268"/>
      <c r="E86" s="268"/>
      <c r="F86" s="268"/>
      <c r="G86" s="268"/>
      <c r="H86" s="268"/>
      <c r="I86" s="268"/>
      <c r="J86" s="268"/>
      <c r="K86" s="268"/>
      <c r="L86" s="268"/>
      <c r="M86" s="268"/>
      <c r="N86" s="268"/>
      <c r="O86" s="268"/>
      <c r="P86" s="268"/>
      <c r="Q86" s="268"/>
      <c r="R86" s="268"/>
      <c r="S86" s="268"/>
      <c r="T86" s="268"/>
      <c r="U86" s="268"/>
      <c r="V86" s="263"/>
      <c r="W86" s="263"/>
      <c r="X86" s="263"/>
      <c r="Y86" s="263"/>
      <c r="Z86" s="263"/>
      <c r="AA86" s="263"/>
      <c r="AB86" s="263"/>
      <c r="AC86" s="263"/>
      <c r="AD86" s="263"/>
      <c r="AE86" s="266"/>
      <c r="AF86" s="264"/>
      <c r="AG86" s="264"/>
      <c r="AH86" s="264"/>
      <c r="AI86" s="264"/>
      <c r="AJ86" s="264"/>
      <c r="AK86" s="264"/>
      <c r="AL86" s="264"/>
      <c r="AM86" s="264"/>
      <c r="AN86" s="264"/>
    </row>
    <row r="87" spans="2:42" ht="30" customHeight="1" x14ac:dyDescent="0.4">
      <c r="B87" s="615"/>
      <c r="C87" s="264"/>
      <c r="D87" s="616"/>
      <c r="E87" s="616"/>
      <c r="F87" s="616"/>
      <c r="G87" s="616"/>
      <c r="H87" s="616"/>
      <c r="I87" s="616"/>
      <c r="J87" s="616"/>
      <c r="K87" s="616"/>
      <c r="L87" s="616"/>
      <c r="M87" s="616"/>
      <c r="N87" s="616"/>
      <c r="O87" s="616"/>
      <c r="P87" s="269"/>
      <c r="Q87" s="270"/>
      <c r="R87" s="270"/>
      <c r="S87" s="270"/>
      <c r="T87" s="264"/>
      <c r="U87" s="264"/>
      <c r="V87" s="264"/>
      <c r="W87" s="264"/>
      <c r="X87" s="264"/>
      <c r="Y87" s="264"/>
      <c r="Z87" s="264"/>
      <c r="AA87" s="264"/>
      <c r="AB87" s="264"/>
      <c r="AC87" s="264"/>
      <c r="AD87" s="264"/>
      <c r="AE87" s="266"/>
      <c r="AF87" s="264"/>
      <c r="AG87" s="264"/>
      <c r="AH87" s="264"/>
      <c r="AI87" s="264"/>
      <c r="AJ87" s="264"/>
      <c r="AK87" s="264"/>
      <c r="AL87" s="264"/>
      <c r="AM87" s="264"/>
      <c r="AN87" s="264"/>
    </row>
    <row r="88" spans="2:42" ht="30" customHeight="1" x14ac:dyDescent="0.4">
      <c r="B88" s="615"/>
      <c r="C88" s="271"/>
      <c r="D88" s="264"/>
      <c r="E88" s="631"/>
      <c r="F88" s="631"/>
      <c r="G88" s="631"/>
      <c r="H88" s="631"/>
      <c r="I88" s="632"/>
      <c r="J88" s="632"/>
      <c r="K88" s="341"/>
      <c r="L88" s="341"/>
      <c r="M88" s="622"/>
      <c r="N88" s="622"/>
      <c r="O88" s="622"/>
      <c r="P88" s="273"/>
      <c r="Q88" s="273"/>
      <c r="R88" s="273"/>
      <c r="S88" s="273"/>
      <c r="T88" s="264"/>
      <c r="U88" s="264"/>
      <c r="V88" s="264"/>
      <c r="W88" s="264"/>
      <c r="X88" s="264"/>
      <c r="Y88" s="264"/>
      <c r="Z88" s="264"/>
      <c r="AA88" s="264"/>
      <c r="AB88" s="264"/>
      <c r="AC88" s="264"/>
      <c r="AD88" s="264"/>
      <c r="AE88" s="266"/>
      <c r="AF88" s="264"/>
      <c r="AG88" s="264"/>
      <c r="AH88" s="264"/>
      <c r="AI88" s="264"/>
      <c r="AJ88" s="264"/>
      <c r="AK88" s="264"/>
      <c r="AL88" s="264"/>
      <c r="AM88" s="264"/>
      <c r="AN88" s="264"/>
    </row>
    <row r="89" spans="2:42" ht="30" customHeight="1" x14ac:dyDescent="0.4">
      <c r="B89" s="615"/>
      <c r="C89" s="271"/>
      <c r="D89" s="656"/>
      <c r="E89" s="656"/>
      <c r="F89" s="656"/>
      <c r="G89" s="656"/>
      <c r="H89" s="656"/>
      <c r="I89" s="656"/>
      <c r="J89" s="656"/>
      <c r="K89" s="656"/>
      <c r="L89" s="656"/>
      <c r="M89" s="622"/>
      <c r="N89" s="622"/>
      <c r="O89" s="622"/>
      <c r="P89" s="273"/>
      <c r="Q89" s="273"/>
      <c r="R89" s="273"/>
      <c r="S89" s="273"/>
      <c r="T89" s="264"/>
      <c r="U89" s="264"/>
      <c r="V89" s="264"/>
      <c r="W89" s="264"/>
      <c r="X89" s="264"/>
      <c r="Y89" s="264"/>
      <c r="Z89" s="264"/>
      <c r="AA89" s="264"/>
      <c r="AB89" s="264"/>
      <c r="AC89" s="264"/>
      <c r="AD89" s="264"/>
      <c r="AE89" s="266"/>
      <c r="AF89" s="264"/>
      <c r="AG89" s="264"/>
      <c r="AH89" s="264"/>
      <c r="AI89" s="264"/>
      <c r="AJ89" s="264"/>
      <c r="AK89" s="264"/>
      <c r="AL89" s="264"/>
      <c r="AM89" s="264"/>
      <c r="AN89" s="264"/>
    </row>
    <row r="90" spans="2:42" ht="30" customHeight="1" x14ac:dyDescent="0.4">
      <c r="B90" s="615"/>
      <c r="C90" s="271"/>
      <c r="D90" s="621"/>
      <c r="E90" s="621"/>
      <c r="F90" s="621"/>
      <c r="G90" s="621"/>
      <c r="H90" s="621"/>
      <c r="I90" s="621"/>
      <c r="J90" s="621"/>
      <c r="K90" s="621"/>
      <c r="L90" s="621"/>
      <c r="M90" s="622"/>
      <c r="N90" s="622"/>
      <c r="O90" s="622"/>
      <c r="P90" s="273"/>
      <c r="Q90" s="273"/>
      <c r="R90" s="273"/>
      <c r="S90" s="273"/>
      <c r="T90" s="264"/>
      <c r="U90" s="264"/>
      <c r="V90" s="264"/>
      <c r="W90" s="264"/>
      <c r="X90" s="264"/>
      <c r="Y90" s="264"/>
      <c r="Z90" s="264"/>
      <c r="AA90" s="264"/>
      <c r="AB90" s="264"/>
      <c r="AC90" s="264"/>
      <c r="AD90" s="264"/>
      <c r="AE90" s="266"/>
      <c r="AF90" s="264"/>
      <c r="AG90" s="264"/>
      <c r="AH90" s="264"/>
      <c r="AI90" s="264"/>
      <c r="AJ90" s="264"/>
      <c r="AK90" s="264"/>
      <c r="AL90" s="264"/>
      <c r="AM90" s="264"/>
      <c r="AN90" s="264"/>
    </row>
    <row r="91" spans="2:42" ht="26.25" customHeight="1" x14ac:dyDescent="0.4">
      <c r="B91" s="264"/>
      <c r="C91" s="264"/>
      <c r="D91" s="342"/>
      <c r="E91" s="342"/>
      <c r="F91" s="342"/>
      <c r="G91" s="342"/>
      <c r="H91" s="342"/>
      <c r="I91" s="342"/>
      <c r="J91" s="342"/>
      <c r="K91" s="342"/>
      <c r="L91" s="342"/>
      <c r="M91" s="342"/>
      <c r="N91" s="342"/>
      <c r="O91" s="342"/>
      <c r="P91" s="342"/>
      <c r="Q91" s="342"/>
      <c r="R91" s="342"/>
      <c r="S91" s="343"/>
      <c r="T91" s="342"/>
      <c r="U91" s="344"/>
      <c r="V91" s="344"/>
      <c r="W91" s="344"/>
      <c r="X91" s="344"/>
      <c r="Y91" s="344"/>
      <c r="Z91" s="344"/>
      <c r="AA91" s="344"/>
      <c r="AB91" s="344"/>
      <c r="AC91" s="344"/>
      <c r="AD91" s="344"/>
      <c r="AE91" s="344"/>
      <c r="AF91" s="344"/>
      <c r="AG91" s="344"/>
      <c r="AH91" s="264"/>
      <c r="AI91" s="264"/>
      <c r="AJ91" s="264"/>
      <c r="AK91" s="264"/>
      <c r="AL91" s="264"/>
      <c r="AM91" s="264"/>
      <c r="AN91" s="264"/>
    </row>
    <row r="92" spans="2:42" ht="30" customHeight="1" x14ac:dyDescent="0.4">
      <c r="B92" s="657"/>
      <c r="C92" s="657"/>
      <c r="D92" s="657"/>
      <c r="E92" s="657"/>
      <c r="F92" s="657"/>
      <c r="G92" s="657"/>
      <c r="H92" s="657"/>
      <c r="I92" s="657"/>
      <c r="J92" s="657"/>
      <c r="K92" s="657"/>
      <c r="L92" s="264"/>
      <c r="M92" s="264"/>
      <c r="N92" s="264"/>
      <c r="O92" s="264"/>
      <c r="P92" s="264"/>
      <c r="Q92" s="264"/>
      <c r="R92" s="264"/>
      <c r="S92" s="264"/>
      <c r="T92" s="264"/>
      <c r="U92" s="264"/>
      <c r="V92" s="264"/>
      <c r="W92" s="264"/>
      <c r="X92" s="345"/>
      <c r="Y92" s="345"/>
      <c r="Z92" s="345"/>
      <c r="AA92" s="345"/>
      <c r="AB92" s="345"/>
      <c r="AC92" s="345"/>
      <c r="AD92" s="345"/>
      <c r="AE92" s="345"/>
      <c r="AF92" s="345"/>
      <c r="AG92" s="346"/>
      <c r="AH92" s="346"/>
      <c r="AI92" s="346"/>
      <c r="AJ92" s="264"/>
      <c r="AK92" s="264"/>
      <c r="AL92" s="264"/>
      <c r="AM92" s="264"/>
      <c r="AN92" s="264"/>
    </row>
    <row r="93" spans="2:42" ht="15" customHeight="1" x14ac:dyDescent="0.15">
      <c r="B93" s="347"/>
      <c r="C93" s="664"/>
      <c r="D93" s="664"/>
      <c r="E93" s="664"/>
      <c r="F93" s="664"/>
      <c r="G93" s="664"/>
      <c r="H93" s="664"/>
      <c r="I93" s="664"/>
      <c r="J93" s="664"/>
      <c r="K93" s="664"/>
      <c r="L93" s="664"/>
      <c r="M93" s="664"/>
      <c r="N93" s="664"/>
      <c r="O93" s="664"/>
      <c r="P93" s="664"/>
      <c r="Q93" s="664"/>
      <c r="R93" s="664"/>
      <c r="S93" s="664"/>
      <c r="T93" s="664"/>
      <c r="U93" s="664"/>
      <c r="V93" s="664"/>
      <c r="W93" s="664"/>
      <c r="X93" s="664"/>
      <c r="Y93" s="264"/>
      <c r="Z93" s="348"/>
      <c r="AA93" s="348"/>
      <c r="AB93" s="348"/>
      <c r="AC93" s="348"/>
      <c r="AD93" s="348"/>
      <c r="AE93" s="348"/>
      <c r="AF93" s="348"/>
      <c r="AG93" s="348"/>
      <c r="AH93" s="348"/>
      <c r="AI93" s="348"/>
      <c r="AJ93" s="348"/>
      <c r="AK93" s="348"/>
      <c r="AL93" s="264"/>
      <c r="AM93" s="264"/>
      <c r="AN93" s="264"/>
    </row>
    <row r="94" spans="2:42" s="58" customFormat="1" ht="30" customHeight="1" x14ac:dyDescent="0.4">
      <c r="B94" s="279"/>
      <c r="C94" s="633"/>
      <c r="D94" s="633"/>
      <c r="E94" s="633"/>
      <c r="F94" s="665"/>
      <c r="G94" s="665"/>
      <c r="H94" s="665"/>
      <c r="I94" s="665"/>
      <c r="J94" s="349"/>
      <c r="K94" s="660"/>
      <c r="L94" s="660"/>
      <c r="M94" s="660"/>
      <c r="N94" s="660"/>
      <c r="O94" s="666"/>
      <c r="P94" s="666"/>
      <c r="Q94" s="666"/>
      <c r="R94" s="666"/>
      <c r="S94" s="666"/>
      <c r="T94" s="666"/>
      <c r="U94" s="667"/>
      <c r="V94" s="667"/>
      <c r="W94" s="667"/>
      <c r="X94" s="667"/>
      <c r="Y94" s="667"/>
      <c r="Z94" s="667"/>
      <c r="AA94" s="667"/>
      <c r="AB94" s="667"/>
      <c r="AC94" s="667"/>
      <c r="AD94" s="667"/>
      <c r="AE94" s="667"/>
      <c r="AF94" s="667"/>
      <c r="AG94" s="264"/>
      <c r="AH94" s="264"/>
      <c r="AI94" s="264"/>
      <c r="AJ94" s="264"/>
      <c r="AK94" s="264"/>
      <c r="AL94" s="264"/>
      <c r="AM94" s="264"/>
      <c r="AN94" s="350"/>
    </row>
    <row r="95" spans="2:42" ht="11.25" customHeight="1" x14ac:dyDescent="0.4">
      <c r="B95" s="264"/>
      <c r="C95" s="264"/>
      <c r="D95" s="291"/>
      <c r="E95" s="291"/>
      <c r="F95" s="291"/>
      <c r="G95" s="291"/>
      <c r="H95" s="291"/>
      <c r="I95" s="291"/>
      <c r="J95" s="349"/>
      <c r="K95" s="351"/>
      <c r="L95" s="351"/>
      <c r="M95" s="351"/>
      <c r="N95" s="351"/>
      <c r="O95" s="352"/>
      <c r="P95" s="352"/>
      <c r="Q95" s="352"/>
      <c r="R95" s="351"/>
      <c r="S95" s="351"/>
      <c r="T95" s="294"/>
      <c r="U95" s="294"/>
      <c r="V95" s="294"/>
      <c r="W95" s="294"/>
      <c r="X95" s="294"/>
      <c r="Y95" s="294"/>
      <c r="Z95" s="294"/>
      <c r="AA95" s="294"/>
      <c r="AB95" s="294"/>
      <c r="AC95" s="294"/>
      <c r="AD95" s="264"/>
      <c r="AE95" s="264"/>
      <c r="AF95" s="264"/>
      <c r="AG95" s="264"/>
      <c r="AH95" s="264"/>
      <c r="AI95" s="264"/>
      <c r="AJ95" s="264"/>
      <c r="AK95" s="264"/>
      <c r="AL95" s="264"/>
      <c r="AM95" s="264"/>
      <c r="AN95" s="264"/>
    </row>
    <row r="96" spans="2:42" s="58" customFormat="1" ht="17.25" customHeight="1" x14ac:dyDescent="0.4">
      <c r="B96" s="615"/>
      <c r="C96" s="660"/>
      <c r="D96" s="660"/>
      <c r="E96" s="660"/>
      <c r="F96" s="634"/>
      <c r="G96" s="634"/>
      <c r="H96" s="634"/>
      <c r="I96" s="634"/>
      <c r="J96" s="661"/>
      <c r="K96" s="661"/>
      <c r="L96" s="661"/>
      <c r="M96" s="661"/>
      <c r="N96" s="661"/>
      <c r="O96" s="661"/>
      <c r="P96" s="661"/>
      <c r="Q96" s="661"/>
      <c r="R96" s="661"/>
      <c r="S96" s="661"/>
      <c r="T96" s="661"/>
      <c r="U96" s="661"/>
      <c r="V96" s="661"/>
      <c r="W96" s="661"/>
      <c r="X96" s="661"/>
      <c r="Y96" s="661"/>
      <c r="Z96" s="661"/>
      <c r="AA96" s="661"/>
      <c r="AB96" s="661"/>
      <c r="AC96" s="661"/>
      <c r="AD96" s="661"/>
      <c r="AE96" s="661"/>
      <c r="AF96" s="353"/>
      <c r="AG96" s="353"/>
      <c r="AH96" s="353"/>
      <c r="AI96" s="353"/>
      <c r="AJ96" s="264"/>
      <c r="AK96" s="264"/>
      <c r="AL96" s="264"/>
      <c r="AM96" s="264"/>
      <c r="AN96" s="264"/>
      <c r="AO96"/>
      <c r="AP96"/>
    </row>
    <row r="97" spans="1:42" s="58" customFormat="1" ht="17.25" customHeight="1" x14ac:dyDescent="0.15">
      <c r="B97" s="615"/>
      <c r="C97" s="660"/>
      <c r="D97" s="660"/>
      <c r="E97" s="660"/>
      <c r="F97" s="634"/>
      <c r="G97" s="634"/>
      <c r="H97" s="634"/>
      <c r="I97" s="634"/>
      <c r="J97" s="662"/>
      <c r="K97" s="662"/>
      <c r="L97" s="662"/>
      <c r="M97" s="662"/>
      <c r="N97" s="662"/>
      <c r="O97" s="662"/>
      <c r="P97" s="662"/>
      <c r="Q97" s="662"/>
      <c r="R97" s="662"/>
      <c r="S97" s="662"/>
      <c r="T97" s="662"/>
      <c r="U97" s="662"/>
      <c r="V97" s="662"/>
      <c r="W97" s="662"/>
      <c r="X97" s="662"/>
      <c r="Y97" s="662"/>
      <c r="Z97" s="662"/>
      <c r="AA97" s="662"/>
      <c r="AB97" s="662"/>
      <c r="AC97" s="662"/>
      <c r="AD97" s="662"/>
      <c r="AE97" s="662"/>
      <c r="AF97" s="353"/>
      <c r="AG97" s="353"/>
      <c r="AH97" s="353"/>
      <c r="AI97" s="353"/>
      <c r="AJ97" s="264"/>
      <c r="AK97" s="264"/>
      <c r="AL97" s="264"/>
      <c r="AM97" s="264"/>
      <c r="AN97" s="264"/>
      <c r="AO97"/>
      <c r="AP97"/>
    </row>
    <row r="98" spans="1:42" ht="26.25" customHeight="1" x14ac:dyDescent="0.2">
      <c r="B98" s="264"/>
      <c r="C98" s="264"/>
      <c r="D98" s="264"/>
      <c r="E98" s="264"/>
      <c r="F98" s="264"/>
      <c r="G98" s="354"/>
      <c r="H98" s="354"/>
      <c r="I98" s="355"/>
      <c r="J98" s="663"/>
      <c r="K98" s="663"/>
      <c r="L98" s="663"/>
      <c r="M98" s="663"/>
      <c r="N98" s="663"/>
      <c r="O98" s="663"/>
      <c r="P98" s="663"/>
      <c r="Q98" s="663"/>
      <c r="R98" s="663"/>
      <c r="S98" s="663"/>
      <c r="T98" s="663"/>
      <c r="U98" s="663"/>
      <c r="V98" s="663"/>
      <c r="W98" s="663"/>
      <c r="X98" s="663"/>
      <c r="Y98" s="663"/>
      <c r="Z98" s="663"/>
      <c r="AA98" s="663"/>
      <c r="AB98" s="663"/>
      <c r="AC98" s="663"/>
      <c r="AD98" s="663"/>
      <c r="AE98" s="663"/>
      <c r="AF98" s="289"/>
      <c r="AG98" s="340"/>
      <c r="AH98" s="340"/>
      <c r="AI98" s="264"/>
      <c r="AJ98" s="340"/>
      <c r="AK98" s="356"/>
      <c r="AL98" s="350"/>
      <c r="AM98" s="350"/>
      <c r="AN98" s="350"/>
      <c r="AO98" s="58"/>
      <c r="AP98" s="58"/>
    </row>
    <row r="99" spans="1:42" ht="22.5" customHeight="1" x14ac:dyDescent="0.2">
      <c r="B99" s="659"/>
      <c r="C99" s="659"/>
      <c r="D99" s="659"/>
      <c r="E99" s="659"/>
      <c r="F99" s="659"/>
      <c r="G99" s="659"/>
      <c r="H99" s="659"/>
      <c r="I99" s="659"/>
      <c r="J99" s="659"/>
      <c r="K99" s="338"/>
      <c r="L99" s="338"/>
      <c r="M99" s="338"/>
      <c r="N99" s="338"/>
      <c r="O99" s="338"/>
      <c r="P99" s="338"/>
      <c r="Q99" s="338"/>
      <c r="R99" s="338"/>
      <c r="S99" s="338"/>
      <c r="T99" s="304"/>
      <c r="U99" s="304"/>
      <c r="V99" s="304"/>
      <c r="W99" s="338"/>
      <c r="X99" s="264"/>
      <c r="Y99" s="264"/>
      <c r="Z99" s="339"/>
      <c r="AA99" s="327"/>
      <c r="AB99" s="327"/>
      <c r="AC99" s="327"/>
      <c r="AD99" s="327"/>
      <c r="AE99" s="289"/>
      <c r="AF99" s="289"/>
      <c r="AG99" s="340"/>
      <c r="AH99" s="340"/>
      <c r="AI99" s="264"/>
      <c r="AJ99" s="340"/>
      <c r="AK99" s="340"/>
      <c r="AL99" s="289"/>
      <c r="AM99" s="289"/>
      <c r="AN99" s="289"/>
      <c r="AO99" s="101"/>
      <c r="AP99" s="101"/>
    </row>
    <row r="100" spans="1:42" ht="37.5" customHeight="1" x14ac:dyDescent="0.4">
      <c r="B100" s="264"/>
      <c r="C100" s="614"/>
      <c r="D100" s="614"/>
      <c r="E100" s="614"/>
      <c r="F100" s="614"/>
      <c r="G100" s="614"/>
      <c r="H100" s="614"/>
      <c r="I100" s="614"/>
      <c r="J100" s="614"/>
      <c r="K100" s="614"/>
      <c r="L100" s="614"/>
      <c r="M100" s="614"/>
      <c r="N100" s="614"/>
      <c r="O100" s="614"/>
      <c r="P100" s="614"/>
      <c r="Q100" s="614"/>
      <c r="R100" s="614"/>
      <c r="S100" s="614"/>
      <c r="T100" s="614"/>
      <c r="U100" s="614"/>
      <c r="V100" s="614"/>
      <c r="W100" s="265"/>
      <c r="X100" s="264"/>
      <c r="Y100" s="264"/>
      <c r="Z100" s="264"/>
      <c r="AA100" s="264"/>
      <c r="AB100" s="266"/>
      <c r="AC100" s="266"/>
      <c r="AD100" s="266"/>
      <c r="AE100" s="266"/>
      <c r="AF100" s="266"/>
      <c r="AG100" s="267"/>
      <c r="AH100" s="267"/>
      <c r="AI100" s="267"/>
      <c r="AJ100" s="264"/>
      <c r="AK100" s="264"/>
      <c r="AL100" s="264"/>
      <c r="AM100" s="264"/>
      <c r="AN100" s="264"/>
    </row>
    <row r="101" spans="1:42" ht="7.5" customHeight="1" x14ac:dyDescent="0.4">
      <c r="B101" s="264"/>
      <c r="C101" s="264"/>
      <c r="D101" s="268"/>
      <c r="E101" s="268"/>
      <c r="F101" s="268"/>
      <c r="G101" s="268"/>
      <c r="H101" s="268"/>
      <c r="I101" s="268"/>
      <c r="J101" s="268"/>
      <c r="K101" s="268"/>
      <c r="L101" s="268"/>
      <c r="M101" s="268"/>
      <c r="N101" s="268"/>
      <c r="O101" s="268"/>
      <c r="P101" s="268"/>
      <c r="Q101" s="268"/>
      <c r="R101" s="268"/>
      <c r="S101" s="268"/>
      <c r="T101" s="268"/>
      <c r="U101" s="268"/>
      <c r="V101" s="263"/>
      <c r="W101" s="263"/>
      <c r="X101" s="263"/>
      <c r="Y101" s="263"/>
      <c r="Z101" s="263"/>
      <c r="AA101" s="263"/>
      <c r="AB101" s="263"/>
      <c r="AC101" s="263"/>
      <c r="AD101" s="263"/>
      <c r="AE101" s="266"/>
      <c r="AF101" s="264"/>
      <c r="AG101" s="264"/>
      <c r="AH101" s="264"/>
      <c r="AI101" s="264"/>
      <c r="AJ101" s="264"/>
      <c r="AK101" s="264"/>
      <c r="AL101" s="264"/>
      <c r="AM101" s="264"/>
      <c r="AN101" s="264"/>
    </row>
    <row r="102" spans="1:42" ht="30" customHeight="1" x14ac:dyDescent="0.15">
      <c r="B102" s="615"/>
      <c r="C102" s="264"/>
      <c r="D102" s="616"/>
      <c r="E102" s="616"/>
      <c r="F102" s="616"/>
      <c r="G102" s="616"/>
      <c r="H102" s="616"/>
      <c r="I102" s="616"/>
      <c r="J102" s="616"/>
      <c r="K102" s="616"/>
      <c r="L102" s="616"/>
      <c r="M102" s="616"/>
      <c r="N102" s="616"/>
      <c r="O102" s="616"/>
      <c r="P102" s="616"/>
      <c r="Q102" s="616"/>
      <c r="R102" s="616"/>
      <c r="S102" s="616"/>
      <c r="T102" s="269"/>
      <c r="U102" s="270"/>
      <c r="V102" s="270"/>
      <c r="W102" s="263"/>
      <c r="X102" s="264"/>
      <c r="Y102" s="264"/>
      <c r="Z102" s="339"/>
      <c r="AA102" s="327"/>
      <c r="AB102" s="264"/>
      <c r="AC102" s="264"/>
      <c r="AD102" s="264"/>
      <c r="AE102" s="264"/>
      <c r="AF102" s="264"/>
      <c r="AG102" s="264"/>
      <c r="AH102" s="264"/>
      <c r="AI102" s="264"/>
      <c r="AJ102" s="264"/>
      <c r="AK102" s="264"/>
      <c r="AL102" s="264"/>
      <c r="AM102" s="264"/>
      <c r="AN102" s="264"/>
    </row>
    <row r="103" spans="1:42" ht="30" customHeight="1" x14ac:dyDescent="0.4">
      <c r="B103" s="615"/>
      <c r="C103" s="271"/>
      <c r="D103" s="264"/>
      <c r="E103" s="631"/>
      <c r="F103" s="631"/>
      <c r="G103" s="631"/>
      <c r="H103" s="631"/>
      <c r="I103" s="632"/>
      <c r="J103" s="632"/>
      <c r="K103" s="272"/>
      <c r="L103" s="272"/>
      <c r="M103" s="622"/>
      <c r="N103" s="622"/>
      <c r="O103" s="622"/>
      <c r="P103" s="623"/>
      <c r="Q103" s="623"/>
      <c r="R103" s="623"/>
      <c r="S103" s="623"/>
      <c r="T103" s="273"/>
      <c r="U103" s="269"/>
      <c r="V103" s="273"/>
      <c r="W103" s="264"/>
      <c r="X103" s="264"/>
      <c r="Y103" s="264"/>
      <c r="Z103" s="264"/>
      <c r="AA103" s="264"/>
      <c r="AB103" s="264"/>
      <c r="AC103" s="264"/>
      <c r="AD103" s="264"/>
      <c r="AE103" s="264"/>
      <c r="AF103" s="264"/>
      <c r="AG103" s="264"/>
      <c r="AH103" s="264"/>
      <c r="AI103" s="264"/>
      <c r="AJ103" s="264"/>
      <c r="AK103" s="264"/>
      <c r="AL103" s="264"/>
      <c r="AM103" s="264"/>
      <c r="AN103" s="264"/>
    </row>
    <row r="104" spans="1:42" ht="30" customHeight="1" x14ac:dyDescent="0.4">
      <c r="B104" s="615"/>
      <c r="C104" s="271"/>
      <c r="D104" s="621"/>
      <c r="E104" s="621"/>
      <c r="F104" s="621"/>
      <c r="G104" s="621"/>
      <c r="H104" s="621"/>
      <c r="I104" s="621"/>
      <c r="J104" s="621"/>
      <c r="K104" s="621"/>
      <c r="L104" s="621"/>
      <c r="M104" s="622"/>
      <c r="N104" s="622"/>
      <c r="O104" s="622"/>
      <c r="P104" s="623"/>
      <c r="Q104" s="623"/>
      <c r="R104" s="623"/>
      <c r="S104" s="623"/>
      <c r="T104" s="273"/>
      <c r="U104" s="357"/>
      <c r="V104" s="357"/>
      <c r="W104" s="358"/>
      <c r="X104" s="358"/>
      <c r="Y104" s="358"/>
      <c r="Z104" s="358"/>
      <c r="AA104" s="358"/>
      <c r="AB104" s="358"/>
      <c r="AC104" s="358"/>
      <c r="AD104" s="358"/>
      <c r="AE104" s="358"/>
      <c r="AF104" s="358"/>
      <c r="AG104" s="264"/>
      <c r="AH104" s="264"/>
      <c r="AI104" s="264"/>
      <c r="AJ104" s="264"/>
      <c r="AK104" s="264"/>
      <c r="AL104" s="264"/>
      <c r="AM104" s="264"/>
      <c r="AN104" s="264"/>
    </row>
    <row r="105" spans="1:42" ht="30" customHeight="1" x14ac:dyDescent="0.4">
      <c r="B105" s="615"/>
      <c r="C105" s="271"/>
      <c r="D105" s="621"/>
      <c r="E105" s="621"/>
      <c r="F105" s="621"/>
      <c r="G105" s="621"/>
      <c r="H105" s="621"/>
      <c r="I105" s="621"/>
      <c r="J105" s="621"/>
      <c r="K105" s="621"/>
      <c r="L105" s="621"/>
      <c r="M105" s="622"/>
      <c r="N105" s="622"/>
      <c r="O105" s="622"/>
      <c r="P105" s="623"/>
      <c r="Q105" s="623"/>
      <c r="R105" s="623"/>
      <c r="S105" s="623"/>
      <c r="T105" s="273"/>
      <c r="U105" s="269"/>
      <c r="V105" s="273"/>
      <c r="W105" s="264"/>
      <c r="X105" s="264"/>
      <c r="Y105" s="264"/>
      <c r="Z105" s="264"/>
      <c r="AA105" s="264"/>
      <c r="AB105" s="264"/>
      <c r="AC105" s="264"/>
      <c r="AD105" s="264"/>
      <c r="AE105" s="264"/>
      <c r="AF105" s="264"/>
      <c r="AG105" s="264"/>
      <c r="AH105" s="264"/>
      <c r="AI105" s="264"/>
      <c r="AJ105" s="264"/>
      <c r="AK105" s="264"/>
      <c r="AL105" s="264"/>
      <c r="AM105" s="264"/>
      <c r="AN105" s="264"/>
    </row>
    <row r="106" spans="1:42" ht="26.25" customHeight="1" x14ac:dyDescent="0.25">
      <c r="A106" t="e">
        <f>IF(AND(#REF!="",#REF!=""),"○","×")</f>
        <v>#REF!</v>
      </c>
      <c r="B106" s="264"/>
      <c r="C106" s="668"/>
      <c r="D106" s="668"/>
      <c r="E106" s="668"/>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264"/>
      <c r="AC106" s="264"/>
      <c r="AD106" s="264"/>
      <c r="AE106" s="264"/>
      <c r="AF106" s="264"/>
      <c r="AG106" s="359"/>
      <c r="AH106" s="359"/>
      <c r="AI106" s="359"/>
      <c r="AJ106" s="264"/>
      <c r="AK106" s="264"/>
      <c r="AL106" s="264"/>
      <c r="AM106" s="264"/>
      <c r="AN106" s="264"/>
    </row>
    <row r="107" spans="1:42" ht="3.75" customHeight="1" x14ac:dyDescent="0.15">
      <c r="B107" s="264"/>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c r="AB107" s="264"/>
      <c r="AC107" s="264"/>
      <c r="AD107" s="264"/>
      <c r="AE107" s="264"/>
      <c r="AF107" s="264"/>
      <c r="AG107" s="359"/>
      <c r="AH107" s="359"/>
      <c r="AI107" s="359"/>
      <c r="AJ107" s="264"/>
      <c r="AK107" s="264"/>
      <c r="AL107" s="264"/>
      <c r="AM107" s="264"/>
      <c r="AN107" s="264"/>
    </row>
    <row r="108" spans="1:42" ht="22.5" customHeight="1" x14ac:dyDescent="0.4">
      <c r="B108" s="615"/>
      <c r="C108" s="669"/>
      <c r="D108" s="670"/>
      <c r="E108" s="670"/>
      <c r="F108" s="670"/>
      <c r="G108" s="670"/>
      <c r="H108" s="670"/>
      <c r="I108" s="670"/>
      <c r="J108" s="670"/>
      <c r="K108" s="670"/>
      <c r="L108" s="670"/>
      <c r="M108" s="670"/>
      <c r="N108" s="670"/>
      <c r="O108" s="670"/>
      <c r="P108" s="670"/>
      <c r="Q108" s="670"/>
      <c r="R108" s="670"/>
      <c r="S108" s="670"/>
      <c r="T108" s="670"/>
      <c r="U108" s="670"/>
      <c r="V108" s="670"/>
      <c r="W108" s="670"/>
      <c r="X108" s="670"/>
      <c r="Y108" s="670"/>
      <c r="Z108" s="670"/>
      <c r="AA108" s="269"/>
      <c r="AB108" s="270"/>
      <c r="AC108" s="270"/>
      <c r="AD108" s="270"/>
      <c r="AE108" s="273"/>
      <c r="AF108" s="264"/>
      <c r="AG108" s="264"/>
      <c r="AH108" s="264"/>
      <c r="AI108" s="264"/>
      <c r="AJ108" s="264"/>
      <c r="AK108" s="359"/>
      <c r="AL108" s="264"/>
      <c r="AM108" s="264"/>
      <c r="AN108" s="264"/>
    </row>
    <row r="109" spans="1:42" ht="21" customHeight="1" x14ac:dyDescent="0.4">
      <c r="B109" s="615"/>
      <c r="C109" s="669"/>
      <c r="D109" s="671"/>
      <c r="E109" s="671"/>
      <c r="F109" s="671"/>
      <c r="G109" s="671"/>
      <c r="H109" s="672"/>
      <c r="I109" s="672"/>
      <c r="J109" s="672"/>
      <c r="K109" s="672"/>
      <c r="L109" s="673"/>
      <c r="M109" s="673"/>
      <c r="N109" s="673"/>
      <c r="O109" s="673"/>
      <c r="P109" s="673"/>
      <c r="Q109" s="673"/>
      <c r="R109" s="673"/>
      <c r="S109" s="673"/>
      <c r="T109" s="674"/>
      <c r="U109" s="674"/>
      <c r="V109" s="675"/>
      <c r="W109" s="675"/>
      <c r="X109" s="676"/>
      <c r="Y109" s="676"/>
      <c r="Z109" s="676"/>
      <c r="AA109" s="361"/>
      <c r="AB109" s="362"/>
      <c r="AC109" s="362"/>
      <c r="AD109" s="273"/>
      <c r="AE109" s="273"/>
      <c r="AF109" s="264"/>
      <c r="AG109" s="264"/>
      <c r="AH109" s="264"/>
      <c r="AI109" s="264"/>
      <c r="AJ109" s="264"/>
      <c r="AK109" s="264"/>
      <c r="AL109" s="264"/>
      <c r="AM109" s="264"/>
      <c r="AN109" s="264"/>
    </row>
    <row r="110" spans="1:42" ht="21" customHeight="1" x14ac:dyDescent="0.4">
      <c r="B110" s="615"/>
      <c r="C110" s="669"/>
      <c r="D110" s="671"/>
      <c r="E110" s="671"/>
      <c r="F110" s="671"/>
      <c r="G110" s="671"/>
      <c r="H110" s="672"/>
      <c r="I110" s="672"/>
      <c r="J110" s="672"/>
      <c r="K110" s="672"/>
      <c r="L110" s="673"/>
      <c r="M110" s="673"/>
      <c r="N110" s="673"/>
      <c r="O110" s="673"/>
      <c r="P110" s="673"/>
      <c r="Q110" s="673"/>
      <c r="R110" s="673"/>
      <c r="S110" s="673"/>
      <c r="T110" s="674"/>
      <c r="U110" s="674"/>
      <c r="V110" s="675"/>
      <c r="W110" s="675"/>
      <c r="X110" s="676"/>
      <c r="Y110" s="676"/>
      <c r="Z110" s="676"/>
      <c r="AA110" s="362"/>
      <c r="AB110" s="362"/>
      <c r="AC110" s="362"/>
      <c r="AD110" s="273"/>
      <c r="AE110" s="273"/>
      <c r="AF110" s="264"/>
      <c r="AG110" s="264"/>
      <c r="AH110" s="264"/>
      <c r="AI110" s="264"/>
      <c r="AJ110" s="264"/>
      <c r="AK110" s="264"/>
      <c r="AL110" s="264"/>
      <c r="AM110" s="264"/>
      <c r="AN110" s="264"/>
    </row>
    <row r="111" spans="1:42" ht="21" customHeight="1" x14ac:dyDescent="0.4">
      <c r="B111" s="615"/>
      <c r="C111" s="669"/>
      <c r="D111" s="671"/>
      <c r="E111" s="671"/>
      <c r="F111" s="671"/>
      <c r="G111" s="671"/>
      <c r="H111" s="677"/>
      <c r="I111" s="678"/>
      <c r="J111" s="679"/>
      <c r="K111" s="678"/>
      <c r="L111" s="673"/>
      <c r="M111" s="673"/>
      <c r="N111" s="673"/>
      <c r="O111" s="673"/>
      <c r="P111" s="673"/>
      <c r="Q111" s="673"/>
      <c r="R111" s="673"/>
      <c r="S111" s="673"/>
      <c r="T111" s="674"/>
      <c r="U111" s="674"/>
      <c r="V111" s="675"/>
      <c r="W111" s="675"/>
      <c r="X111" s="676"/>
      <c r="Y111" s="676"/>
      <c r="Z111" s="676"/>
      <c r="AA111" s="670"/>
      <c r="AB111" s="670"/>
      <c r="AC111" s="670"/>
      <c r="AD111" s="670"/>
      <c r="AE111" s="273"/>
      <c r="AF111" s="264"/>
      <c r="AG111" s="264"/>
      <c r="AH111" s="264"/>
      <c r="AI111" s="264"/>
      <c r="AJ111" s="264"/>
      <c r="AK111" s="264"/>
      <c r="AL111" s="264"/>
      <c r="AM111" s="264"/>
      <c r="AN111" s="264"/>
    </row>
    <row r="112" spans="1:42" ht="21" customHeight="1" x14ac:dyDescent="0.15">
      <c r="B112" s="615"/>
      <c r="C112" s="669"/>
      <c r="D112" s="671"/>
      <c r="E112" s="671"/>
      <c r="F112" s="671"/>
      <c r="G112" s="671"/>
      <c r="H112" s="677"/>
      <c r="I112" s="678"/>
      <c r="J112" s="679"/>
      <c r="K112" s="678"/>
      <c r="L112" s="673"/>
      <c r="M112" s="673"/>
      <c r="N112" s="673"/>
      <c r="O112" s="673"/>
      <c r="P112" s="673"/>
      <c r="Q112" s="673"/>
      <c r="R112" s="673"/>
      <c r="S112" s="673"/>
      <c r="T112" s="674"/>
      <c r="U112" s="674"/>
      <c r="V112" s="675"/>
      <c r="W112" s="675"/>
      <c r="X112" s="676"/>
      <c r="Y112" s="676"/>
      <c r="Z112" s="676"/>
      <c r="AA112" s="676"/>
      <c r="AB112" s="676"/>
      <c r="AC112" s="676"/>
      <c r="AD112" s="363"/>
      <c r="AE112" s="273"/>
      <c r="AF112" s="264"/>
      <c r="AG112" s="264"/>
      <c r="AH112" s="264"/>
      <c r="AI112" s="264"/>
      <c r="AJ112" s="264"/>
      <c r="AK112" s="264"/>
      <c r="AL112" s="264"/>
      <c r="AM112" s="264"/>
      <c r="AN112" s="264"/>
    </row>
    <row r="113" spans="2:40" ht="32.25" customHeight="1" x14ac:dyDescent="0.15">
      <c r="B113" s="347"/>
      <c r="C113" s="664"/>
      <c r="D113" s="664"/>
      <c r="E113" s="664"/>
      <c r="F113" s="664"/>
      <c r="G113" s="664"/>
      <c r="H113" s="664"/>
      <c r="I113" s="664"/>
      <c r="J113" s="664"/>
      <c r="K113" s="664"/>
      <c r="L113" s="664"/>
      <c r="M113" s="664"/>
      <c r="N113" s="664"/>
      <c r="O113" s="664"/>
      <c r="P113" s="664"/>
      <c r="Q113" s="664"/>
      <c r="R113" s="664"/>
      <c r="S113" s="664"/>
      <c r="T113" s="664"/>
      <c r="U113" s="664"/>
      <c r="V113" s="664"/>
      <c r="W113" s="664"/>
      <c r="X113" s="664"/>
      <c r="Y113" s="664"/>
      <c r="Z113" s="664"/>
      <c r="AA113" s="348"/>
      <c r="AB113" s="348"/>
      <c r="AC113" s="348"/>
      <c r="AD113" s="348"/>
      <c r="AE113" s="348"/>
      <c r="AF113" s="348"/>
      <c r="AG113" s="348"/>
      <c r="AH113" s="348"/>
      <c r="AI113" s="348"/>
      <c r="AJ113" s="348"/>
      <c r="AK113" s="348"/>
      <c r="AL113" s="264"/>
      <c r="AM113" s="264"/>
      <c r="AN113" s="264"/>
    </row>
    <row r="114" spans="2:40" ht="22.5" customHeight="1" x14ac:dyDescent="0.4">
      <c r="B114" s="615"/>
      <c r="C114" s="669"/>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269"/>
      <c r="AB114" s="270"/>
      <c r="AC114" s="270"/>
      <c r="AD114" s="270"/>
      <c r="AE114" s="273"/>
      <c r="AF114" s="264"/>
      <c r="AG114" s="264"/>
      <c r="AH114" s="264"/>
      <c r="AI114" s="264"/>
      <c r="AJ114" s="264"/>
      <c r="AK114" s="359"/>
      <c r="AL114" s="264"/>
      <c r="AM114" s="264"/>
      <c r="AN114" s="264"/>
    </row>
    <row r="115" spans="2:40" ht="21" customHeight="1" x14ac:dyDescent="0.4">
      <c r="B115" s="615"/>
      <c r="C115" s="669"/>
      <c r="D115" s="671"/>
      <c r="E115" s="671"/>
      <c r="F115" s="671"/>
      <c r="G115" s="671"/>
      <c r="H115" s="672"/>
      <c r="I115" s="672"/>
      <c r="J115" s="672"/>
      <c r="K115" s="672"/>
      <c r="L115" s="673"/>
      <c r="M115" s="673"/>
      <c r="N115" s="673"/>
      <c r="O115" s="673"/>
      <c r="P115" s="673"/>
      <c r="Q115" s="673"/>
      <c r="R115" s="673"/>
      <c r="S115" s="673"/>
      <c r="T115" s="674"/>
      <c r="U115" s="674"/>
      <c r="V115" s="675"/>
      <c r="W115" s="675"/>
      <c r="X115" s="676"/>
      <c r="Y115" s="676"/>
      <c r="Z115" s="676"/>
      <c r="AA115" s="361"/>
      <c r="AB115" s="364"/>
      <c r="AC115" s="362"/>
      <c r="AD115" s="273"/>
      <c r="AE115" s="273"/>
      <c r="AF115" s="264"/>
      <c r="AG115" s="264"/>
      <c r="AH115" s="264"/>
      <c r="AI115" s="264"/>
      <c r="AJ115" s="264"/>
      <c r="AK115" s="264"/>
      <c r="AL115" s="264"/>
      <c r="AM115" s="264"/>
      <c r="AN115" s="264"/>
    </row>
    <row r="116" spans="2:40" ht="21" customHeight="1" x14ac:dyDescent="0.4">
      <c r="B116" s="615"/>
      <c r="C116" s="669"/>
      <c r="D116" s="671"/>
      <c r="E116" s="671"/>
      <c r="F116" s="671"/>
      <c r="G116" s="671"/>
      <c r="H116" s="672"/>
      <c r="I116" s="672"/>
      <c r="J116" s="672"/>
      <c r="K116" s="672"/>
      <c r="L116" s="673"/>
      <c r="M116" s="673"/>
      <c r="N116" s="673"/>
      <c r="O116" s="673"/>
      <c r="P116" s="673"/>
      <c r="Q116" s="673"/>
      <c r="R116" s="673"/>
      <c r="S116" s="673"/>
      <c r="T116" s="674"/>
      <c r="U116" s="674"/>
      <c r="V116" s="675"/>
      <c r="W116" s="675"/>
      <c r="X116" s="676"/>
      <c r="Y116" s="676"/>
      <c r="Z116" s="676"/>
      <c r="AA116" s="362"/>
      <c r="AB116" s="362"/>
      <c r="AC116" s="362"/>
      <c r="AD116" s="273"/>
      <c r="AE116" s="273"/>
      <c r="AF116" s="264"/>
      <c r="AG116" s="264"/>
      <c r="AH116" s="264"/>
      <c r="AI116" s="264"/>
      <c r="AJ116" s="264"/>
      <c r="AK116" s="264"/>
      <c r="AL116" s="264"/>
      <c r="AM116" s="264"/>
      <c r="AN116" s="264"/>
    </row>
    <row r="117" spans="2:40" ht="21" customHeight="1" x14ac:dyDescent="0.4">
      <c r="B117" s="615"/>
      <c r="C117" s="669"/>
      <c r="D117" s="671"/>
      <c r="E117" s="671"/>
      <c r="F117" s="671"/>
      <c r="G117" s="671"/>
      <c r="H117" s="677"/>
      <c r="I117" s="678"/>
      <c r="J117" s="679"/>
      <c r="K117" s="678"/>
      <c r="L117" s="673"/>
      <c r="M117" s="673"/>
      <c r="N117" s="673"/>
      <c r="O117" s="673"/>
      <c r="P117" s="673"/>
      <c r="Q117" s="673"/>
      <c r="R117" s="673"/>
      <c r="S117" s="673"/>
      <c r="T117" s="674"/>
      <c r="U117" s="674"/>
      <c r="V117" s="675"/>
      <c r="W117" s="675"/>
      <c r="X117" s="676"/>
      <c r="Y117" s="676"/>
      <c r="Z117" s="676"/>
      <c r="AA117" s="670"/>
      <c r="AB117" s="670"/>
      <c r="AC117" s="670"/>
      <c r="AD117" s="670"/>
      <c r="AE117" s="273"/>
      <c r="AF117" s="264"/>
      <c r="AG117" s="264"/>
      <c r="AH117" s="264"/>
      <c r="AI117" s="264"/>
      <c r="AJ117" s="264"/>
      <c r="AK117" s="264"/>
      <c r="AL117" s="264"/>
      <c r="AM117" s="264"/>
      <c r="AN117" s="264"/>
    </row>
    <row r="118" spans="2:40" ht="21" customHeight="1" x14ac:dyDescent="0.15">
      <c r="B118" s="615"/>
      <c r="C118" s="669"/>
      <c r="D118" s="671"/>
      <c r="E118" s="671"/>
      <c r="F118" s="671"/>
      <c r="G118" s="671"/>
      <c r="H118" s="677"/>
      <c r="I118" s="678"/>
      <c r="J118" s="679"/>
      <c r="K118" s="678"/>
      <c r="L118" s="673"/>
      <c r="M118" s="673"/>
      <c r="N118" s="673"/>
      <c r="O118" s="673"/>
      <c r="P118" s="673"/>
      <c r="Q118" s="673"/>
      <c r="R118" s="673"/>
      <c r="S118" s="673"/>
      <c r="T118" s="674"/>
      <c r="U118" s="674"/>
      <c r="V118" s="675"/>
      <c r="W118" s="675"/>
      <c r="X118" s="676"/>
      <c r="Y118" s="676"/>
      <c r="Z118" s="676"/>
      <c r="AA118" s="676"/>
      <c r="AB118" s="676"/>
      <c r="AC118" s="676"/>
      <c r="AD118" s="363"/>
      <c r="AE118" s="273"/>
      <c r="AF118" s="264"/>
      <c r="AG118" s="264"/>
      <c r="AH118" s="264"/>
      <c r="AI118" s="264"/>
      <c r="AJ118" s="264"/>
      <c r="AK118" s="264"/>
      <c r="AL118" s="264"/>
      <c r="AM118" s="264"/>
      <c r="AN118" s="264"/>
    </row>
    <row r="119" spans="2:40" ht="5.25" customHeight="1" x14ac:dyDescent="0.15">
      <c r="B119" s="264"/>
      <c r="C119" s="360"/>
      <c r="D119" s="360"/>
      <c r="E119" s="360"/>
      <c r="F119" s="360"/>
      <c r="G119" s="360"/>
      <c r="H119" s="360"/>
      <c r="I119" s="360"/>
      <c r="J119" s="360"/>
      <c r="K119" s="360"/>
      <c r="L119" s="360"/>
      <c r="M119" s="360"/>
      <c r="N119" s="360"/>
      <c r="O119" s="360"/>
      <c r="P119" s="360"/>
      <c r="Q119" s="360"/>
      <c r="R119" s="360"/>
      <c r="S119" s="360"/>
      <c r="T119" s="360"/>
      <c r="U119" s="360"/>
      <c r="V119" s="360"/>
      <c r="W119" s="360"/>
      <c r="X119" s="360"/>
      <c r="Y119" s="360"/>
      <c r="Z119" s="360"/>
      <c r="AA119" s="360"/>
      <c r="AB119" s="264"/>
      <c r="AC119" s="264"/>
      <c r="AD119" s="264"/>
      <c r="AE119" s="264"/>
      <c r="AF119" s="264"/>
      <c r="AG119" s="359"/>
      <c r="AH119" s="359"/>
      <c r="AI119" s="359"/>
      <c r="AJ119" s="264"/>
      <c r="AK119" s="264"/>
      <c r="AL119" s="264"/>
      <c r="AM119" s="264"/>
      <c r="AN119" s="264"/>
    </row>
    <row r="120" spans="2:40" ht="22.5" customHeight="1" x14ac:dyDescent="0.4">
      <c r="B120" s="615"/>
      <c r="C120" s="669"/>
      <c r="D120" s="670"/>
      <c r="E120" s="670"/>
      <c r="F120" s="670"/>
      <c r="G120" s="670"/>
      <c r="H120" s="670"/>
      <c r="I120" s="670"/>
      <c r="J120" s="670"/>
      <c r="K120" s="670"/>
      <c r="L120" s="670"/>
      <c r="M120" s="670"/>
      <c r="N120" s="670"/>
      <c r="O120" s="670"/>
      <c r="P120" s="670"/>
      <c r="Q120" s="670"/>
      <c r="R120" s="670"/>
      <c r="S120" s="670"/>
      <c r="T120" s="670"/>
      <c r="U120" s="670"/>
      <c r="V120" s="670"/>
      <c r="W120" s="670"/>
      <c r="X120" s="670"/>
      <c r="Y120" s="670"/>
      <c r="Z120" s="670"/>
      <c r="AA120" s="269"/>
      <c r="AB120" s="270"/>
      <c r="AC120" s="270"/>
      <c r="AD120" s="270"/>
      <c r="AE120" s="273"/>
      <c r="AF120" s="273"/>
      <c r="AG120" s="264"/>
      <c r="AH120" s="264"/>
      <c r="AI120" s="264"/>
      <c r="AJ120" s="264"/>
      <c r="AK120" s="359"/>
      <c r="AL120" s="264"/>
      <c r="AM120" s="264"/>
      <c r="AN120" s="264"/>
    </row>
    <row r="121" spans="2:40" ht="21" customHeight="1" x14ac:dyDescent="0.4">
      <c r="B121" s="615"/>
      <c r="C121" s="669"/>
      <c r="D121" s="671"/>
      <c r="E121" s="671"/>
      <c r="F121" s="671"/>
      <c r="G121" s="671"/>
      <c r="H121" s="672"/>
      <c r="I121" s="672"/>
      <c r="J121" s="672"/>
      <c r="K121" s="672"/>
      <c r="L121" s="673"/>
      <c r="M121" s="673"/>
      <c r="N121" s="673"/>
      <c r="O121" s="673"/>
      <c r="P121" s="673"/>
      <c r="Q121" s="673"/>
      <c r="R121" s="673"/>
      <c r="S121" s="673"/>
      <c r="T121" s="674"/>
      <c r="U121" s="674"/>
      <c r="V121" s="675"/>
      <c r="W121" s="675"/>
      <c r="X121" s="676"/>
      <c r="Y121" s="676"/>
      <c r="Z121" s="676"/>
      <c r="AA121" s="361"/>
      <c r="AB121" s="364"/>
      <c r="AC121" s="362"/>
      <c r="AD121" s="273"/>
      <c r="AE121" s="273"/>
      <c r="AF121" s="273"/>
      <c r="AG121" s="264"/>
      <c r="AH121" s="264"/>
      <c r="AI121" s="264"/>
      <c r="AJ121" s="264"/>
      <c r="AK121" s="264"/>
      <c r="AL121" s="264"/>
      <c r="AM121" s="264"/>
      <c r="AN121" s="264"/>
    </row>
    <row r="122" spans="2:40" ht="21" customHeight="1" x14ac:dyDescent="0.4">
      <c r="B122" s="615"/>
      <c r="C122" s="669"/>
      <c r="D122" s="671"/>
      <c r="E122" s="671"/>
      <c r="F122" s="671"/>
      <c r="G122" s="671"/>
      <c r="H122" s="672"/>
      <c r="I122" s="672"/>
      <c r="J122" s="672"/>
      <c r="K122" s="672"/>
      <c r="L122" s="673"/>
      <c r="M122" s="673"/>
      <c r="N122" s="673"/>
      <c r="O122" s="673"/>
      <c r="P122" s="673"/>
      <c r="Q122" s="673"/>
      <c r="R122" s="673"/>
      <c r="S122" s="673"/>
      <c r="T122" s="674"/>
      <c r="U122" s="674"/>
      <c r="V122" s="675"/>
      <c r="W122" s="675"/>
      <c r="X122" s="676"/>
      <c r="Y122" s="676"/>
      <c r="Z122" s="676"/>
      <c r="AA122" s="362"/>
      <c r="AB122" s="362"/>
      <c r="AC122" s="362"/>
      <c r="AD122" s="273"/>
      <c r="AE122" s="273"/>
      <c r="AF122" s="273"/>
      <c r="AG122" s="264"/>
      <c r="AH122" s="264"/>
      <c r="AI122" s="264"/>
      <c r="AJ122" s="264"/>
      <c r="AK122" s="264"/>
      <c r="AL122" s="264"/>
      <c r="AM122" s="264"/>
      <c r="AN122" s="264"/>
    </row>
    <row r="123" spans="2:40" ht="21" customHeight="1" x14ac:dyDescent="0.4">
      <c r="B123" s="615"/>
      <c r="C123" s="669"/>
      <c r="D123" s="671"/>
      <c r="E123" s="671"/>
      <c r="F123" s="671"/>
      <c r="G123" s="671"/>
      <c r="H123" s="677"/>
      <c r="I123" s="678"/>
      <c r="J123" s="679"/>
      <c r="K123" s="678"/>
      <c r="L123" s="673"/>
      <c r="M123" s="673"/>
      <c r="N123" s="673"/>
      <c r="O123" s="673"/>
      <c r="P123" s="673"/>
      <c r="Q123" s="673"/>
      <c r="R123" s="673"/>
      <c r="S123" s="673"/>
      <c r="T123" s="674"/>
      <c r="U123" s="674"/>
      <c r="V123" s="675"/>
      <c r="W123" s="675"/>
      <c r="X123" s="676"/>
      <c r="Y123" s="676"/>
      <c r="Z123" s="676"/>
      <c r="AA123" s="670"/>
      <c r="AB123" s="670"/>
      <c r="AC123" s="670"/>
      <c r="AD123" s="670"/>
      <c r="AE123" s="273"/>
      <c r="AF123" s="264"/>
      <c r="AG123" s="264"/>
      <c r="AH123" s="264"/>
      <c r="AI123" s="264"/>
      <c r="AJ123" s="264"/>
      <c r="AK123" s="264"/>
      <c r="AL123" s="264"/>
      <c r="AM123" s="264"/>
      <c r="AN123" s="264"/>
    </row>
    <row r="124" spans="2:40" ht="21" customHeight="1" x14ac:dyDescent="0.15">
      <c r="B124" s="615"/>
      <c r="C124" s="669"/>
      <c r="D124" s="671"/>
      <c r="E124" s="671"/>
      <c r="F124" s="671"/>
      <c r="G124" s="671"/>
      <c r="H124" s="677"/>
      <c r="I124" s="678"/>
      <c r="J124" s="679"/>
      <c r="K124" s="678"/>
      <c r="L124" s="673"/>
      <c r="M124" s="673"/>
      <c r="N124" s="673"/>
      <c r="O124" s="673"/>
      <c r="P124" s="673"/>
      <c r="Q124" s="673"/>
      <c r="R124" s="673"/>
      <c r="S124" s="673"/>
      <c r="T124" s="674"/>
      <c r="U124" s="674"/>
      <c r="V124" s="675"/>
      <c r="W124" s="675"/>
      <c r="X124" s="676"/>
      <c r="Y124" s="676"/>
      <c r="Z124" s="676"/>
      <c r="AA124" s="676"/>
      <c r="AB124" s="676"/>
      <c r="AC124" s="676"/>
      <c r="AD124" s="363"/>
      <c r="AE124" s="273"/>
      <c r="AF124" s="264"/>
      <c r="AG124" s="264"/>
      <c r="AH124" s="264"/>
      <c r="AI124" s="264"/>
      <c r="AJ124" s="264"/>
      <c r="AK124" s="264"/>
      <c r="AL124" s="264"/>
      <c r="AM124" s="264"/>
      <c r="AN124" s="264"/>
    </row>
    <row r="125" spans="2:40" ht="3.75" customHeight="1" x14ac:dyDescent="0.15">
      <c r="B125" s="264"/>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264"/>
      <c r="AC125" s="264"/>
      <c r="AD125" s="264"/>
      <c r="AE125" s="264"/>
      <c r="AF125" s="264"/>
      <c r="AG125" s="359"/>
      <c r="AH125" s="359"/>
      <c r="AI125" s="359"/>
      <c r="AJ125" s="264"/>
      <c r="AK125" s="264"/>
      <c r="AL125" s="264"/>
      <c r="AM125" s="264"/>
      <c r="AN125" s="264"/>
    </row>
    <row r="126" spans="2:40" ht="22.5" customHeight="1" x14ac:dyDescent="0.4">
      <c r="B126" s="615"/>
      <c r="C126" s="669"/>
      <c r="D126" s="670"/>
      <c r="E126" s="670"/>
      <c r="F126" s="670"/>
      <c r="G126" s="670"/>
      <c r="H126" s="670"/>
      <c r="I126" s="670"/>
      <c r="J126" s="670"/>
      <c r="K126" s="670"/>
      <c r="L126" s="670"/>
      <c r="M126" s="670"/>
      <c r="N126" s="670"/>
      <c r="O126" s="670"/>
      <c r="P126" s="670"/>
      <c r="Q126" s="670"/>
      <c r="R126" s="670"/>
      <c r="S126" s="670"/>
      <c r="T126" s="670"/>
      <c r="U126" s="670"/>
      <c r="V126" s="670"/>
      <c r="W126" s="670"/>
      <c r="X126" s="670"/>
      <c r="Y126" s="670"/>
      <c r="Z126" s="670"/>
      <c r="AA126" s="269"/>
      <c r="AB126" s="270"/>
      <c r="AC126" s="270"/>
      <c r="AD126" s="270"/>
      <c r="AE126" s="273"/>
      <c r="AF126" s="264"/>
      <c r="AG126" s="264"/>
      <c r="AH126" s="264"/>
      <c r="AI126" s="264"/>
      <c r="AJ126" s="264"/>
      <c r="AK126" s="359"/>
      <c r="AL126" s="264"/>
      <c r="AM126" s="264"/>
      <c r="AN126" s="264"/>
    </row>
    <row r="127" spans="2:40" ht="21" customHeight="1" x14ac:dyDescent="0.4">
      <c r="B127" s="615"/>
      <c r="C127" s="669"/>
      <c r="D127" s="671"/>
      <c r="E127" s="671"/>
      <c r="F127" s="671"/>
      <c r="G127" s="671"/>
      <c r="H127" s="672"/>
      <c r="I127" s="672"/>
      <c r="J127" s="672"/>
      <c r="K127" s="672"/>
      <c r="L127" s="673"/>
      <c r="M127" s="673"/>
      <c r="N127" s="673"/>
      <c r="O127" s="673"/>
      <c r="P127" s="673"/>
      <c r="Q127" s="673"/>
      <c r="R127" s="673"/>
      <c r="S127" s="673"/>
      <c r="T127" s="674"/>
      <c r="U127" s="674"/>
      <c r="V127" s="675"/>
      <c r="W127" s="675"/>
      <c r="X127" s="676"/>
      <c r="Y127" s="676"/>
      <c r="Z127" s="676"/>
      <c r="AA127" s="361"/>
      <c r="AB127" s="364"/>
      <c r="AC127" s="362"/>
      <c r="AD127" s="273"/>
      <c r="AE127" s="273"/>
      <c r="AF127" s="264"/>
      <c r="AG127" s="264"/>
      <c r="AH127" s="264"/>
      <c r="AI127" s="264"/>
      <c r="AJ127" s="264"/>
      <c r="AK127" s="264"/>
      <c r="AL127" s="264"/>
      <c r="AM127" s="264"/>
      <c r="AN127" s="264"/>
    </row>
    <row r="128" spans="2:40" ht="21" customHeight="1" x14ac:dyDescent="0.4">
      <c r="B128" s="615"/>
      <c r="C128" s="669"/>
      <c r="D128" s="671"/>
      <c r="E128" s="671"/>
      <c r="F128" s="671"/>
      <c r="G128" s="671"/>
      <c r="H128" s="672"/>
      <c r="I128" s="672"/>
      <c r="J128" s="672"/>
      <c r="K128" s="672"/>
      <c r="L128" s="673"/>
      <c r="M128" s="673"/>
      <c r="N128" s="673"/>
      <c r="O128" s="673"/>
      <c r="P128" s="673"/>
      <c r="Q128" s="673"/>
      <c r="R128" s="673"/>
      <c r="S128" s="673"/>
      <c r="T128" s="674"/>
      <c r="U128" s="674"/>
      <c r="V128" s="675"/>
      <c r="W128" s="675"/>
      <c r="X128" s="676"/>
      <c r="Y128" s="676"/>
      <c r="Z128" s="676"/>
      <c r="AA128" s="362"/>
      <c r="AB128" s="362"/>
      <c r="AC128" s="362"/>
      <c r="AD128" s="273"/>
      <c r="AE128" s="273"/>
      <c r="AF128" s="264"/>
      <c r="AG128" s="264"/>
      <c r="AH128" s="264"/>
      <c r="AI128" s="264"/>
      <c r="AJ128" s="264"/>
      <c r="AK128" s="264"/>
      <c r="AL128" s="264"/>
      <c r="AM128" s="264"/>
      <c r="AN128" s="264"/>
    </row>
    <row r="129" spans="2:40" ht="21" customHeight="1" x14ac:dyDescent="0.4">
      <c r="B129" s="615"/>
      <c r="C129" s="669"/>
      <c r="D129" s="671"/>
      <c r="E129" s="671"/>
      <c r="F129" s="671"/>
      <c r="G129" s="671"/>
      <c r="H129" s="677"/>
      <c r="I129" s="678"/>
      <c r="J129" s="679"/>
      <c r="K129" s="678"/>
      <c r="L129" s="673"/>
      <c r="M129" s="673"/>
      <c r="N129" s="673"/>
      <c r="O129" s="673"/>
      <c r="P129" s="673"/>
      <c r="Q129" s="673"/>
      <c r="R129" s="673"/>
      <c r="S129" s="673"/>
      <c r="T129" s="674"/>
      <c r="U129" s="674"/>
      <c r="V129" s="675"/>
      <c r="W129" s="675"/>
      <c r="X129" s="676"/>
      <c r="Y129" s="676"/>
      <c r="Z129" s="676"/>
      <c r="AA129" s="670"/>
      <c r="AB129" s="670"/>
      <c r="AC129" s="670"/>
      <c r="AD129" s="670"/>
      <c r="AE129" s="273"/>
      <c r="AF129" s="264"/>
      <c r="AG129" s="264"/>
      <c r="AH129" s="264"/>
      <c r="AI129" s="264"/>
      <c r="AJ129" s="264"/>
      <c r="AK129" s="264"/>
      <c r="AL129" s="264"/>
      <c r="AM129" s="264"/>
      <c r="AN129" s="264"/>
    </row>
    <row r="130" spans="2:40" ht="21" customHeight="1" x14ac:dyDescent="0.15">
      <c r="B130" s="615"/>
      <c r="C130" s="669"/>
      <c r="D130" s="671"/>
      <c r="E130" s="671"/>
      <c r="F130" s="671"/>
      <c r="G130" s="671"/>
      <c r="H130" s="677"/>
      <c r="I130" s="678"/>
      <c r="J130" s="679"/>
      <c r="K130" s="678"/>
      <c r="L130" s="673"/>
      <c r="M130" s="673"/>
      <c r="N130" s="673"/>
      <c r="O130" s="673"/>
      <c r="P130" s="673"/>
      <c r="Q130" s="673"/>
      <c r="R130" s="673"/>
      <c r="S130" s="673"/>
      <c r="T130" s="674"/>
      <c r="U130" s="674"/>
      <c r="V130" s="675"/>
      <c r="W130" s="675"/>
      <c r="X130" s="676"/>
      <c r="Y130" s="676"/>
      <c r="Z130" s="676"/>
      <c r="AA130" s="676"/>
      <c r="AB130" s="676"/>
      <c r="AC130" s="676"/>
      <c r="AD130" s="363"/>
      <c r="AE130" s="273"/>
      <c r="AF130" s="264"/>
      <c r="AG130" s="264"/>
      <c r="AH130" s="264"/>
      <c r="AI130" s="264"/>
      <c r="AJ130" s="264"/>
      <c r="AK130" s="264"/>
      <c r="AL130" s="264"/>
      <c r="AM130" s="264"/>
      <c r="AN130" s="264"/>
    </row>
    <row r="131" spans="2:40" ht="3.75" customHeight="1" x14ac:dyDescent="0.15">
      <c r="B131" s="264"/>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264"/>
      <c r="AC131" s="264"/>
      <c r="AD131" s="264"/>
      <c r="AE131" s="264"/>
      <c r="AF131" s="264"/>
      <c r="AG131" s="359"/>
      <c r="AH131" s="359"/>
      <c r="AI131" s="359"/>
      <c r="AJ131" s="264"/>
      <c r="AK131" s="264"/>
      <c r="AL131" s="264"/>
      <c r="AM131" s="264"/>
      <c r="AN131" s="264"/>
    </row>
    <row r="132" spans="2:40" ht="22.5" customHeight="1" x14ac:dyDescent="0.4">
      <c r="B132" s="615"/>
      <c r="C132" s="669"/>
      <c r="D132" s="670"/>
      <c r="E132" s="670"/>
      <c r="F132" s="670"/>
      <c r="G132" s="670"/>
      <c r="H132" s="670"/>
      <c r="I132" s="670"/>
      <c r="J132" s="670"/>
      <c r="K132" s="670"/>
      <c r="L132" s="670"/>
      <c r="M132" s="670"/>
      <c r="N132" s="670"/>
      <c r="O132" s="670"/>
      <c r="P132" s="670"/>
      <c r="Q132" s="670"/>
      <c r="R132" s="670"/>
      <c r="S132" s="670"/>
      <c r="T132" s="670"/>
      <c r="U132" s="670"/>
      <c r="V132" s="670"/>
      <c r="W132" s="670"/>
      <c r="X132" s="670"/>
      <c r="Y132" s="670"/>
      <c r="Z132" s="670"/>
      <c r="AA132" s="269"/>
      <c r="AB132" s="270"/>
      <c r="AC132" s="270"/>
      <c r="AD132" s="270"/>
      <c r="AE132" s="273"/>
      <c r="AF132" s="264"/>
      <c r="AG132" s="264"/>
      <c r="AH132" s="264"/>
      <c r="AI132" s="264"/>
      <c r="AJ132" s="264"/>
      <c r="AK132" s="359"/>
      <c r="AL132" s="264"/>
      <c r="AM132" s="264"/>
      <c r="AN132" s="264"/>
    </row>
    <row r="133" spans="2:40" ht="21" customHeight="1" x14ac:dyDescent="0.4">
      <c r="B133" s="615"/>
      <c r="C133" s="669"/>
      <c r="D133" s="671"/>
      <c r="E133" s="671"/>
      <c r="F133" s="671"/>
      <c r="G133" s="671"/>
      <c r="H133" s="672"/>
      <c r="I133" s="672"/>
      <c r="J133" s="672"/>
      <c r="K133" s="672"/>
      <c r="L133" s="673"/>
      <c r="M133" s="673"/>
      <c r="N133" s="673"/>
      <c r="O133" s="673"/>
      <c r="P133" s="673"/>
      <c r="Q133" s="673"/>
      <c r="R133" s="673"/>
      <c r="S133" s="673"/>
      <c r="T133" s="674"/>
      <c r="U133" s="674"/>
      <c r="V133" s="675"/>
      <c r="W133" s="675"/>
      <c r="X133" s="676"/>
      <c r="Y133" s="676"/>
      <c r="Z133" s="676"/>
      <c r="AA133" s="361"/>
      <c r="AB133" s="364"/>
      <c r="AC133" s="362"/>
      <c r="AD133" s="273"/>
      <c r="AE133" s="273"/>
      <c r="AF133" s="264"/>
      <c r="AG133" s="264"/>
      <c r="AH133" s="264"/>
      <c r="AI133" s="264"/>
      <c r="AJ133" s="264"/>
      <c r="AK133" s="264"/>
      <c r="AL133" s="264"/>
      <c r="AM133" s="264"/>
      <c r="AN133" s="264"/>
    </row>
    <row r="134" spans="2:40" ht="21" customHeight="1" x14ac:dyDescent="0.4">
      <c r="B134" s="615"/>
      <c r="C134" s="669"/>
      <c r="D134" s="671"/>
      <c r="E134" s="671"/>
      <c r="F134" s="671"/>
      <c r="G134" s="671"/>
      <c r="H134" s="672"/>
      <c r="I134" s="672"/>
      <c r="J134" s="672"/>
      <c r="K134" s="672"/>
      <c r="L134" s="673"/>
      <c r="M134" s="673"/>
      <c r="N134" s="673"/>
      <c r="O134" s="673"/>
      <c r="P134" s="673"/>
      <c r="Q134" s="673"/>
      <c r="R134" s="673"/>
      <c r="S134" s="673"/>
      <c r="T134" s="674"/>
      <c r="U134" s="674"/>
      <c r="V134" s="675"/>
      <c r="W134" s="675"/>
      <c r="X134" s="676"/>
      <c r="Y134" s="676"/>
      <c r="Z134" s="676"/>
      <c r="AA134" s="362"/>
      <c r="AB134" s="362"/>
      <c r="AC134" s="362"/>
      <c r="AD134" s="273"/>
      <c r="AE134" s="273"/>
      <c r="AF134" s="264"/>
      <c r="AG134" s="264"/>
      <c r="AH134" s="264"/>
      <c r="AI134" s="264"/>
      <c r="AJ134" s="264"/>
      <c r="AK134" s="264"/>
      <c r="AL134" s="264"/>
      <c r="AM134" s="264"/>
      <c r="AN134" s="264"/>
    </row>
    <row r="135" spans="2:40" ht="21" customHeight="1" x14ac:dyDescent="0.4">
      <c r="B135" s="615"/>
      <c r="C135" s="669"/>
      <c r="D135" s="671"/>
      <c r="E135" s="671"/>
      <c r="F135" s="671"/>
      <c r="G135" s="671"/>
      <c r="H135" s="677"/>
      <c r="I135" s="678"/>
      <c r="J135" s="679"/>
      <c r="K135" s="678"/>
      <c r="L135" s="673"/>
      <c r="M135" s="673"/>
      <c r="N135" s="673"/>
      <c r="O135" s="673"/>
      <c r="P135" s="673"/>
      <c r="Q135" s="673"/>
      <c r="R135" s="673"/>
      <c r="S135" s="673"/>
      <c r="T135" s="674"/>
      <c r="U135" s="674"/>
      <c r="V135" s="675"/>
      <c r="W135" s="675"/>
      <c r="X135" s="676"/>
      <c r="Y135" s="676"/>
      <c r="Z135" s="676"/>
      <c r="AA135" s="670"/>
      <c r="AB135" s="670"/>
      <c r="AC135" s="670"/>
      <c r="AD135" s="670"/>
      <c r="AE135" s="273"/>
      <c r="AF135" s="264"/>
      <c r="AG135" s="264"/>
      <c r="AH135" s="264"/>
      <c r="AI135" s="264"/>
      <c r="AJ135" s="264"/>
      <c r="AK135" s="264"/>
      <c r="AL135" s="264"/>
      <c r="AM135" s="264"/>
      <c r="AN135" s="264"/>
    </row>
    <row r="136" spans="2:40" ht="21" customHeight="1" x14ac:dyDescent="0.15">
      <c r="B136" s="615"/>
      <c r="C136" s="669"/>
      <c r="D136" s="671"/>
      <c r="E136" s="671"/>
      <c r="F136" s="671"/>
      <c r="G136" s="671"/>
      <c r="H136" s="677"/>
      <c r="I136" s="678"/>
      <c r="J136" s="679"/>
      <c r="K136" s="678"/>
      <c r="L136" s="673"/>
      <c r="M136" s="673"/>
      <c r="N136" s="673"/>
      <c r="O136" s="673"/>
      <c r="P136" s="673"/>
      <c r="Q136" s="673"/>
      <c r="R136" s="673"/>
      <c r="S136" s="673"/>
      <c r="T136" s="674"/>
      <c r="U136" s="674"/>
      <c r="V136" s="675"/>
      <c r="W136" s="675"/>
      <c r="X136" s="676"/>
      <c r="Y136" s="676"/>
      <c r="Z136" s="676"/>
      <c r="AA136" s="676"/>
      <c r="AB136" s="676"/>
      <c r="AC136" s="676"/>
      <c r="AD136" s="363"/>
      <c r="AE136" s="273"/>
      <c r="AF136" s="264"/>
      <c r="AG136" s="264"/>
      <c r="AH136" s="264"/>
      <c r="AI136" s="264"/>
      <c r="AJ136" s="264"/>
      <c r="AK136" s="264"/>
      <c r="AL136" s="264"/>
      <c r="AM136" s="264"/>
      <c r="AN136" s="264"/>
    </row>
    <row r="137" spans="2:40" ht="3.75" customHeight="1" x14ac:dyDescent="0.15">
      <c r="B137" s="264"/>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264"/>
      <c r="AC137" s="264"/>
      <c r="AD137" s="264"/>
      <c r="AE137" s="264"/>
      <c r="AF137" s="264"/>
      <c r="AG137" s="359"/>
      <c r="AH137" s="359"/>
      <c r="AI137" s="359"/>
      <c r="AJ137" s="264"/>
      <c r="AK137" s="264"/>
      <c r="AL137" s="264"/>
      <c r="AM137" s="264"/>
      <c r="AN137" s="264"/>
    </row>
    <row r="138" spans="2:40" ht="22.5" customHeight="1" x14ac:dyDescent="0.4">
      <c r="B138" s="615"/>
      <c r="C138" s="669"/>
      <c r="D138" s="670"/>
      <c r="E138" s="670"/>
      <c r="F138" s="670"/>
      <c r="G138" s="670"/>
      <c r="H138" s="670"/>
      <c r="I138" s="670"/>
      <c r="J138" s="670"/>
      <c r="K138" s="670"/>
      <c r="L138" s="670"/>
      <c r="M138" s="670"/>
      <c r="N138" s="670"/>
      <c r="O138" s="670"/>
      <c r="P138" s="670"/>
      <c r="Q138" s="670"/>
      <c r="R138" s="670"/>
      <c r="S138" s="670"/>
      <c r="T138" s="670"/>
      <c r="U138" s="670"/>
      <c r="V138" s="670"/>
      <c r="W138" s="670"/>
      <c r="X138" s="670"/>
      <c r="Y138" s="670"/>
      <c r="Z138" s="670"/>
      <c r="AA138" s="269"/>
      <c r="AB138" s="270"/>
      <c r="AC138" s="270"/>
      <c r="AD138" s="270"/>
      <c r="AE138" s="273"/>
      <c r="AF138" s="264"/>
      <c r="AG138" s="264"/>
      <c r="AH138" s="264"/>
      <c r="AI138" s="264"/>
      <c r="AJ138" s="264"/>
      <c r="AK138" s="359"/>
      <c r="AL138" s="264"/>
      <c r="AM138" s="264"/>
      <c r="AN138" s="264"/>
    </row>
    <row r="139" spans="2:40" ht="21" customHeight="1" x14ac:dyDescent="0.4">
      <c r="B139" s="615"/>
      <c r="C139" s="669"/>
      <c r="D139" s="671"/>
      <c r="E139" s="671"/>
      <c r="F139" s="671"/>
      <c r="G139" s="671"/>
      <c r="H139" s="672"/>
      <c r="I139" s="672"/>
      <c r="J139" s="672"/>
      <c r="K139" s="672"/>
      <c r="L139" s="673"/>
      <c r="M139" s="673"/>
      <c r="N139" s="673"/>
      <c r="O139" s="673"/>
      <c r="P139" s="673"/>
      <c r="Q139" s="673"/>
      <c r="R139" s="673"/>
      <c r="S139" s="673"/>
      <c r="T139" s="674"/>
      <c r="U139" s="674"/>
      <c r="V139" s="675"/>
      <c r="W139" s="675"/>
      <c r="X139" s="676"/>
      <c r="Y139" s="676"/>
      <c r="Z139" s="676"/>
      <c r="AA139" s="361"/>
      <c r="AB139" s="364"/>
      <c r="AC139" s="362"/>
      <c r="AD139" s="273"/>
      <c r="AE139" s="273"/>
      <c r="AF139" s="264"/>
      <c r="AG139" s="264"/>
      <c r="AH139" s="264"/>
      <c r="AI139" s="264"/>
      <c r="AJ139" s="264"/>
      <c r="AK139" s="264"/>
      <c r="AL139" s="264"/>
      <c r="AM139" s="264"/>
      <c r="AN139" s="264"/>
    </row>
    <row r="140" spans="2:40" ht="21" customHeight="1" x14ac:dyDescent="0.4">
      <c r="B140" s="615"/>
      <c r="C140" s="669"/>
      <c r="D140" s="671"/>
      <c r="E140" s="671"/>
      <c r="F140" s="671"/>
      <c r="G140" s="671"/>
      <c r="H140" s="672"/>
      <c r="I140" s="672"/>
      <c r="J140" s="672"/>
      <c r="K140" s="672"/>
      <c r="L140" s="673"/>
      <c r="M140" s="673"/>
      <c r="N140" s="673"/>
      <c r="O140" s="673"/>
      <c r="P140" s="673"/>
      <c r="Q140" s="673"/>
      <c r="R140" s="673"/>
      <c r="S140" s="673"/>
      <c r="T140" s="674"/>
      <c r="U140" s="674"/>
      <c r="V140" s="675"/>
      <c r="W140" s="675"/>
      <c r="X140" s="676"/>
      <c r="Y140" s="676"/>
      <c r="Z140" s="676"/>
      <c r="AA140" s="362"/>
      <c r="AB140" s="362"/>
      <c r="AC140" s="362"/>
      <c r="AD140" s="273"/>
      <c r="AE140" s="273"/>
      <c r="AF140" s="264"/>
      <c r="AG140" s="264"/>
      <c r="AH140" s="264"/>
      <c r="AI140" s="264"/>
      <c r="AJ140" s="264"/>
      <c r="AK140" s="264"/>
      <c r="AL140" s="264"/>
      <c r="AM140" s="264"/>
      <c r="AN140" s="264"/>
    </row>
    <row r="141" spans="2:40" ht="21" customHeight="1" x14ac:dyDescent="0.4">
      <c r="B141" s="615"/>
      <c r="C141" s="669"/>
      <c r="D141" s="671"/>
      <c r="E141" s="671"/>
      <c r="F141" s="671"/>
      <c r="G141" s="671"/>
      <c r="H141" s="677"/>
      <c r="I141" s="678"/>
      <c r="J141" s="679"/>
      <c r="K141" s="678"/>
      <c r="L141" s="673"/>
      <c r="M141" s="673"/>
      <c r="N141" s="673"/>
      <c r="O141" s="673"/>
      <c r="P141" s="673"/>
      <c r="Q141" s="673"/>
      <c r="R141" s="673"/>
      <c r="S141" s="673"/>
      <c r="T141" s="674"/>
      <c r="U141" s="674"/>
      <c r="V141" s="675"/>
      <c r="W141" s="675"/>
      <c r="X141" s="676"/>
      <c r="Y141" s="676"/>
      <c r="Z141" s="676"/>
      <c r="AA141" s="670"/>
      <c r="AB141" s="670"/>
      <c r="AC141" s="670"/>
      <c r="AD141" s="670"/>
      <c r="AE141" s="273"/>
      <c r="AF141" s="264"/>
      <c r="AG141" s="264"/>
      <c r="AH141" s="264"/>
      <c r="AI141" s="264"/>
      <c r="AJ141" s="264"/>
      <c r="AK141" s="264"/>
      <c r="AL141" s="264"/>
      <c r="AM141" s="264"/>
      <c r="AN141" s="264"/>
    </row>
    <row r="142" spans="2:40" ht="21" customHeight="1" x14ac:dyDescent="0.15">
      <c r="B142" s="615"/>
      <c r="C142" s="669"/>
      <c r="D142" s="671"/>
      <c r="E142" s="671"/>
      <c r="F142" s="671"/>
      <c r="G142" s="671"/>
      <c r="H142" s="677"/>
      <c r="I142" s="678"/>
      <c r="J142" s="679"/>
      <c r="K142" s="678"/>
      <c r="L142" s="673"/>
      <c r="M142" s="673"/>
      <c r="N142" s="673"/>
      <c r="O142" s="673"/>
      <c r="P142" s="673"/>
      <c r="Q142" s="673"/>
      <c r="R142" s="673"/>
      <c r="S142" s="673"/>
      <c r="T142" s="674"/>
      <c r="U142" s="674"/>
      <c r="V142" s="675"/>
      <c r="W142" s="675"/>
      <c r="X142" s="676"/>
      <c r="Y142" s="676"/>
      <c r="Z142" s="676"/>
      <c r="AA142" s="676"/>
      <c r="AB142" s="676"/>
      <c r="AC142" s="676"/>
      <c r="AD142" s="363"/>
      <c r="AE142" s="273"/>
      <c r="AF142" s="264"/>
      <c r="AG142" s="264"/>
      <c r="AH142" s="264"/>
      <c r="AI142" s="264"/>
      <c r="AJ142" s="264"/>
      <c r="AK142" s="264"/>
      <c r="AL142" s="264"/>
      <c r="AM142" s="264"/>
      <c r="AN142" s="264"/>
    </row>
    <row r="143" spans="2:40" ht="3.75" customHeight="1" x14ac:dyDescent="0.15">
      <c r="B143" s="264"/>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264"/>
      <c r="AC143" s="264"/>
      <c r="AD143" s="264"/>
      <c r="AE143" s="273"/>
      <c r="AF143" s="264"/>
      <c r="AG143" s="359"/>
      <c r="AH143" s="359"/>
      <c r="AI143" s="359"/>
      <c r="AJ143" s="264"/>
      <c r="AK143" s="264"/>
      <c r="AL143" s="264"/>
      <c r="AM143" s="264"/>
      <c r="AN143" s="264"/>
    </row>
    <row r="144" spans="2:40" ht="22.5" customHeight="1" x14ac:dyDescent="0.4">
      <c r="B144" s="615"/>
      <c r="C144" s="669"/>
      <c r="D144" s="670"/>
      <c r="E144" s="670"/>
      <c r="F144" s="670"/>
      <c r="G144" s="670"/>
      <c r="H144" s="670"/>
      <c r="I144" s="670"/>
      <c r="J144" s="670"/>
      <c r="K144" s="670"/>
      <c r="L144" s="670"/>
      <c r="M144" s="670"/>
      <c r="N144" s="670"/>
      <c r="O144" s="670"/>
      <c r="P144" s="670"/>
      <c r="Q144" s="670"/>
      <c r="R144" s="670"/>
      <c r="S144" s="670"/>
      <c r="T144" s="670"/>
      <c r="U144" s="670"/>
      <c r="V144" s="670"/>
      <c r="W144" s="670"/>
      <c r="X144" s="670"/>
      <c r="Y144" s="670"/>
      <c r="Z144" s="670"/>
      <c r="AA144" s="269"/>
      <c r="AB144" s="270"/>
      <c r="AC144" s="270"/>
      <c r="AD144" s="270"/>
      <c r="AE144" s="273"/>
      <c r="AF144" s="264"/>
      <c r="AG144" s="264"/>
      <c r="AH144" s="264"/>
      <c r="AI144" s="264"/>
      <c r="AJ144" s="264"/>
      <c r="AK144" s="359"/>
      <c r="AL144" s="264"/>
      <c r="AM144" s="264"/>
      <c r="AN144" s="264"/>
    </row>
    <row r="145" spans="2:40" ht="21" customHeight="1" x14ac:dyDescent="0.4">
      <c r="B145" s="615"/>
      <c r="C145" s="669"/>
      <c r="D145" s="671"/>
      <c r="E145" s="671"/>
      <c r="F145" s="671"/>
      <c r="G145" s="671"/>
      <c r="H145" s="672"/>
      <c r="I145" s="672"/>
      <c r="J145" s="672"/>
      <c r="K145" s="672"/>
      <c r="L145" s="673"/>
      <c r="M145" s="673"/>
      <c r="N145" s="673"/>
      <c r="O145" s="673"/>
      <c r="P145" s="673"/>
      <c r="Q145" s="673"/>
      <c r="R145" s="673"/>
      <c r="S145" s="673"/>
      <c r="T145" s="674"/>
      <c r="U145" s="674"/>
      <c r="V145" s="675"/>
      <c r="W145" s="675"/>
      <c r="X145" s="676"/>
      <c r="Y145" s="676"/>
      <c r="Z145" s="676"/>
      <c r="AA145" s="361"/>
      <c r="AB145" s="364"/>
      <c r="AC145" s="362"/>
      <c r="AD145" s="273"/>
      <c r="AE145" s="273"/>
      <c r="AF145" s="264"/>
      <c r="AG145" s="264"/>
      <c r="AH145" s="264"/>
      <c r="AI145" s="264"/>
      <c r="AJ145" s="264"/>
      <c r="AK145" s="264"/>
      <c r="AL145" s="264"/>
      <c r="AM145" s="264"/>
      <c r="AN145" s="264"/>
    </row>
    <row r="146" spans="2:40" ht="21" customHeight="1" x14ac:dyDescent="0.4">
      <c r="B146" s="615"/>
      <c r="C146" s="669"/>
      <c r="D146" s="671"/>
      <c r="E146" s="671"/>
      <c r="F146" s="671"/>
      <c r="G146" s="671"/>
      <c r="H146" s="672"/>
      <c r="I146" s="672"/>
      <c r="J146" s="672"/>
      <c r="K146" s="672"/>
      <c r="L146" s="673"/>
      <c r="M146" s="673"/>
      <c r="N146" s="673"/>
      <c r="O146" s="673"/>
      <c r="P146" s="673"/>
      <c r="Q146" s="673"/>
      <c r="R146" s="673"/>
      <c r="S146" s="673"/>
      <c r="T146" s="674"/>
      <c r="U146" s="674"/>
      <c r="V146" s="675"/>
      <c r="W146" s="675"/>
      <c r="X146" s="676"/>
      <c r="Y146" s="676"/>
      <c r="Z146" s="676"/>
      <c r="AA146" s="362"/>
      <c r="AB146" s="362"/>
      <c r="AC146" s="362"/>
      <c r="AD146" s="273"/>
      <c r="AE146" s="273"/>
      <c r="AF146" s="264"/>
      <c r="AG146" s="264"/>
      <c r="AH146" s="264"/>
      <c r="AI146" s="264"/>
      <c r="AJ146" s="264"/>
      <c r="AK146" s="264"/>
      <c r="AL146" s="264"/>
      <c r="AM146" s="264"/>
      <c r="AN146" s="264"/>
    </row>
    <row r="147" spans="2:40" ht="21" customHeight="1" x14ac:dyDescent="0.4">
      <c r="B147" s="615"/>
      <c r="C147" s="669"/>
      <c r="D147" s="671"/>
      <c r="E147" s="671"/>
      <c r="F147" s="671"/>
      <c r="G147" s="671"/>
      <c r="H147" s="677"/>
      <c r="I147" s="678"/>
      <c r="J147" s="679"/>
      <c r="K147" s="678"/>
      <c r="L147" s="673"/>
      <c r="M147" s="673"/>
      <c r="N147" s="673"/>
      <c r="O147" s="673"/>
      <c r="P147" s="673"/>
      <c r="Q147" s="673"/>
      <c r="R147" s="673"/>
      <c r="S147" s="673"/>
      <c r="T147" s="674"/>
      <c r="U147" s="674"/>
      <c r="V147" s="675"/>
      <c r="W147" s="675"/>
      <c r="X147" s="676"/>
      <c r="Y147" s="676"/>
      <c r="Z147" s="676"/>
      <c r="AA147" s="670"/>
      <c r="AB147" s="670"/>
      <c r="AC147" s="670"/>
      <c r="AD147" s="670"/>
      <c r="AE147" s="273"/>
      <c r="AF147" s="264"/>
      <c r="AG147" s="264"/>
      <c r="AH147" s="264"/>
      <c r="AI147" s="264"/>
      <c r="AJ147" s="264"/>
      <c r="AK147" s="264"/>
      <c r="AL147" s="264"/>
      <c r="AM147" s="264"/>
      <c r="AN147" s="264"/>
    </row>
    <row r="148" spans="2:40" ht="21" customHeight="1" x14ac:dyDescent="0.15">
      <c r="B148" s="615"/>
      <c r="C148" s="669"/>
      <c r="D148" s="671"/>
      <c r="E148" s="671"/>
      <c r="F148" s="671"/>
      <c r="G148" s="671"/>
      <c r="H148" s="677"/>
      <c r="I148" s="678"/>
      <c r="J148" s="679"/>
      <c r="K148" s="678"/>
      <c r="L148" s="673"/>
      <c r="M148" s="673"/>
      <c r="N148" s="673"/>
      <c r="O148" s="673"/>
      <c r="P148" s="673"/>
      <c r="Q148" s="673"/>
      <c r="R148" s="673"/>
      <c r="S148" s="673"/>
      <c r="T148" s="674"/>
      <c r="U148" s="674"/>
      <c r="V148" s="675"/>
      <c r="W148" s="675"/>
      <c r="X148" s="676"/>
      <c r="Y148" s="676"/>
      <c r="Z148" s="676"/>
      <c r="AA148" s="676"/>
      <c r="AB148" s="676"/>
      <c r="AC148" s="676"/>
      <c r="AD148" s="363"/>
      <c r="AE148" s="273"/>
      <c r="AF148" s="264"/>
      <c r="AG148" s="264"/>
      <c r="AH148" s="264"/>
      <c r="AI148" s="264"/>
      <c r="AJ148" s="264"/>
      <c r="AK148" s="264"/>
      <c r="AL148" s="264"/>
      <c r="AM148" s="264"/>
      <c r="AN148" s="264"/>
    </row>
    <row r="149" spans="2:40" ht="3.75" customHeight="1" x14ac:dyDescent="0.15">
      <c r="B149" s="264"/>
      <c r="C149" s="360"/>
      <c r="D149" s="360"/>
      <c r="E149" s="360"/>
      <c r="F149" s="360"/>
      <c r="G149" s="360"/>
      <c r="H149" s="360"/>
      <c r="I149" s="360"/>
      <c r="J149" s="360"/>
      <c r="K149" s="360"/>
      <c r="L149" s="360"/>
      <c r="M149" s="360"/>
      <c r="N149" s="360"/>
      <c r="O149" s="360"/>
      <c r="P149" s="360"/>
      <c r="Q149" s="360"/>
      <c r="R149" s="360"/>
      <c r="S149" s="360"/>
      <c r="T149" s="360"/>
      <c r="U149" s="360"/>
      <c r="V149" s="360"/>
      <c r="W149" s="360"/>
      <c r="X149" s="360"/>
      <c r="Y149" s="360"/>
      <c r="Z149" s="360"/>
      <c r="AA149" s="360"/>
      <c r="AB149" s="264"/>
      <c r="AC149" s="264"/>
      <c r="AD149" s="264"/>
      <c r="AE149" s="273"/>
      <c r="AF149" s="264"/>
      <c r="AG149" s="359"/>
      <c r="AH149" s="359"/>
      <c r="AI149" s="359"/>
      <c r="AJ149" s="264"/>
      <c r="AK149" s="264"/>
      <c r="AL149" s="264"/>
      <c r="AM149" s="264"/>
      <c r="AN149" s="264"/>
    </row>
    <row r="150" spans="2:40" ht="22.5" customHeight="1" x14ac:dyDescent="0.4">
      <c r="B150" s="615"/>
      <c r="C150" s="669"/>
      <c r="D150" s="670"/>
      <c r="E150" s="670"/>
      <c r="F150" s="670"/>
      <c r="G150" s="670"/>
      <c r="H150" s="670"/>
      <c r="I150" s="670"/>
      <c r="J150" s="670"/>
      <c r="K150" s="670"/>
      <c r="L150" s="670"/>
      <c r="M150" s="670"/>
      <c r="N150" s="670"/>
      <c r="O150" s="670"/>
      <c r="P150" s="670"/>
      <c r="Q150" s="670"/>
      <c r="R150" s="670"/>
      <c r="S150" s="670"/>
      <c r="T150" s="670"/>
      <c r="U150" s="670"/>
      <c r="V150" s="670"/>
      <c r="W150" s="670"/>
      <c r="X150" s="670"/>
      <c r="Y150" s="670"/>
      <c r="Z150" s="670"/>
      <c r="AA150" s="269"/>
      <c r="AB150" s="270"/>
      <c r="AC150" s="270"/>
      <c r="AD150" s="270"/>
      <c r="AE150" s="273"/>
      <c r="AF150" s="264"/>
      <c r="AG150" s="264"/>
      <c r="AH150" s="264"/>
      <c r="AI150" s="264"/>
      <c r="AJ150" s="264"/>
      <c r="AK150" s="359"/>
      <c r="AL150" s="264"/>
      <c r="AM150" s="264"/>
      <c r="AN150" s="264"/>
    </row>
    <row r="151" spans="2:40" ht="21" customHeight="1" x14ac:dyDescent="0.4">
      <c r="B151" s="615"/>
      <c r="C151" s="669"/>
      <c r="D151" s="671"/>
      <c r="E151" s="671"/>
      <c r="F151" s="671"/>
      <c r="G151" s="671"/>
      <c r="H151" s="672"/>
      <c r="I151" s="672"/>
      <c r="J151" s="672"/>
      <c r="K151" s="672"/>
      <c r="L151" s="673"/>
      <c r="M151" s="673"/>
      <c r="N151" s="673"/>
      <c r="O151" s="673"/>
      <c r="P151" s="673"/>
      <c r="Q151" s="673"/>
      <c r="R151" s="673"/>
      <c r="S151" s="673"/>
      <c r="T151" s="674"/>
      <c r="U151" s="674"/>
      <c r="V151" s="675"/>
      <c r="W151" s="675"/>
      <c r="X151" s="676"/>
      <c r="Y151" s="676"/>
      <c r="Z151" s="676"/>
      <c r="AA151" s="361"/>
      <c r="AB151" s="364"/>
      <c r="AC151" s="362"/>
      <c r="AD151" s="273"/>
      <c r="AE151" s="273"/>
      <c r="AF151" s="264"/>
      <c r="AG151" s="264"/>
      <c r="AH151" s="264"/>
      <c r="AI151" s="264"/>
      <c r="AJ151" s="264"/>
      <c r="AK151" s="264"/>
      <c r="AL151" s="264"/>
      <c r="AM151" s="264"/>
      <c r="AN151" s="264"/>
    </row>
    <row r="152" spans="2:40" ht="21" customHeight="1" x14ac:dyDescent="0.4">
      <c r="B152" s="615"/>
      <c r="C152" s="669"/>
      <c r="D152" s="671"/>
      <c r="E152" s="671"/>
      <c r="F152" s="671"/>
      <c r="G152" s="671"/>
      <c r="H152" s="672"/>
      <c r="I152" s="672"/>
      <c r="J152" s="672"/>
      <c r="K152" s="672"/>
      <c r="L152" s="673"/>
      <c r="M152" s="673"/>
      <c r="N152" s="673"/>
      <c r="O152" s="673"/>
      <c r="P152" s="673"/>
      <c r="Q152" s="673"/>
      <c r="R152" s="673"/>
      <c r="S152" s="673"/>
      <c r="T152" s="674"/>
      <c r="U152" s="674"/>
      <c r="V152" s="675"/>
      <c r="W152" s="675"/>
      <c r="X152" s="676"/>
      <c r="Y152" s="676"/>
      <c r="Z152" s="676"/>
      <c r="AA152" s="362"/>
      <c r="AB152" s="362"/>
      <c r="AC152" s="362"/>
      <c r="AD152" s="273"/>
      <c r="AE152" s="273"/>
      <c r="AF152" s="264"/>
      <c r="AG152" s="264"/>
      <c r="AH152" s="264"/>
      <c r="AI152" s="264"/>
      <c r="AJ152" s="264"/>
      <c r="AK152" s="264"/>
      <c r="AL152" s="264"/>
      <c r="AM152" s="264"/>
      <c r="AN152" s="264"/>
    </row>
    <row r="153" spans="2:40" ht="21" customHeight="1" x14ac:dyDescent="0.4">
      <c r="B153" s="615"/>
      <c r="C153" s="669"/>
      <c r="D153" s="671"/>
      <c r="E153" s="671"/>
      <c r="F153" s="671"/>
      <c r="G153" s="671"/>
      <c r="H153" s="677"/>
      <c r="I153" s="678"/>
      <c r="J153" s="679"/>
      <c r="K153" s="678"/>
      <c r="L153" s="673"/>
      <c r="M153" s="673"/>
      <c r="N153" s="673"/>
      <c r="O153" s="673"/>
      <c r="P153" s="673"/>
      <c r="Q153" s="673"/>
      <c r="R153" s="673"/>
      <c r="S153" s="673"/>
      <c r="T153" s="674"/>
      <c r="U153" s="674"/>
      <c r="V153" s="675"/>
      <c r="W153" s="675"/>
      <c r="X153" s="676"/>
      <c r="Y153" s="676"/>
      <c r="Z153" s="676"/>
      <c r="AA153" s="670"/>
      <c r="AB153" s="670"/>
      <c r="AC153" s="670"/>
      <c r="AD153" s="670"/>
      <c r="AE153" s="273"/>
      <c r="AF153" s="264"/>
      <c r="AG153" s="264"/>
      <c r="AH153" s="264"/>
      <c r="AI153" s="264"/>
      <c r="AJ153" s="264"/>
      <c r="AK153" s="264"/>
      <c r="AL153" s="264"/>
      <c r="AM153" s="264"/>
      <c r="AN153" s="264"/>
    </row>
    <row r="154" spans="2:40" ht="21" customHeight="1" x14ac:dyDescent="0.15">
      <c r="B154" s="615"/>
      <c r="C154" s="669"/>
      <c r="D154" s="671"/>
      <c r="E154" s="671"/>
      <c r="F154" s="671"/>
      <c r="G154" s="671"/>
      <c r="H154" s="677"/>
      <c r="I154" s="678"/>
      <c r="J154" s="679"/>
      <c r="K154" s="678"/>
      <c r="L154" s="673"/>
      <c r="M154" s="673"/>
      <c r="N154" s="673"/>
      <c r="O154" s="673"/>
      <c r="P154" s="673"/>
      <c r="Q154" s="673"/>
      <c r="R154" s="673"/>
      <c r="S154" s="673"/>
      <c r="T154" s="674"/>
      <c r="U154" s="674"/>
      <c r="V154" s="675"/>
      <c r="W154" s="675"/>
      <c r="X154" s="676"/>
      <c r="Y154" s="676"/>
      <c r="Z154" s="676"/>
      <c r="AA154" s="676"/>
      <c r="AB154" s="676"/>
      <c r="AC154" s="676"/>
      <c r="AD154" s="363"/>
      <c r="AE154" s="273"/>
      <c r="AF154" s="264"/>
      <c r="AG154" s="264"/>
      <c r="AH154" s="264"/>
      <c r="AI154" s="264"/>
      <c r="AJ154" s="264"/>
      <c r="AK154" s="264"/>
      <c r="AL154" s="264"/>
      <c r="AM154" s="264"/>
      <c r="AN154" s="264"/>
    </row>
    <row r="155" spans="2:40" x14ac:dyDescent="0.4">
      <c r="B155" s="264"/>
      <c r="C155" s="365"/>
      <c r="D155" s="264"/>
      <c r="E155" s="264"/>
      <c r="F155" s="264"/>
      <c r="G155" s="264"/>
      <c r="H155" s="264"/>
      <c r="I155" s="264"/>
      <c r="J155" s="264"/>
      <c r="K155" s="365"/>
      <c r="L155" s="264"/>
      <c r="M155" s="365"/>
      <c r="N155" s="365"/>
      <c r="O155" s="264"/>
      <c r="P155" s="264"/>
      <c r="Q155" s="264"/>
      <c r="R155" s="264"/>
      <c r="S155" s="264"/>
      <c r="T155" s="264"/>
      <c r="U155" s="264"/>
      <c r="V155" s="264"/>
      <c r="W155" s="264"/>
      <c r="X155" s="264"/>
      <c r="Y155" s="264"/>
      <c r="Z155" s="264"/>
      <c r="AA155" s="264"/>
      <c r="AB155" s="264"/>
      <c r="AC155" s="264"/>
      <c r="AD155" s="264"/>
      <c r="AE155" s="264"/>
      <c r="AF155" s="264"/>
      <c r="AG155" s="264"/>
      <c r="AH155" s="264"/>
      <c r="AI155" s="264"/>
      <c r="AJ155" s="264"/>
      <c r="AK155" s="264"/>
      <c r="AL155" s="264"/>
      <c r="AM155" s="264"/>
      <c r="AN155" s="264"/>
    </row>
    <row r="156" spans="2:40" x14ac:dyDescent="0.4">
      <c r="B156" s="264"/>
      <c r="C156" s="365"/>
      <c r="D156" s="264"/>
      <c r="E156" s="264"/>
      <c r="F156" s="264"/>
      <c r="G156" s="264"/>
      <c r="H156" s="264"/>
      <c r="I156" s="264"/>
      <c r="J156" s="264"/>
      <c r="K156" s="365"/>
      <c r="L156" s="264"/>
      <c r="M156" s="365"/>
      <c r="N156" s="365"/>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4"/>
      <c r="AL156" s="264"/>
      <c r="AM156" s="264"/>
      <c r="AN156" s="264"/>
    </row>
    <row r="157" spans="2:40" x14ac:dyDescent="0.4">
      <c r="B157" s="264"/>
      <c r="C157" s="365"/>
      <c r="D157" s="264"/>
      <c r="E157" s="264"/>
      <c r="F157" s="264"/>
      <c r="G157" s="264"/>
      <c r="H157" s="264"/>
      <c r="I157" s="264"/>
      <c r="J157" s="264"/>
      <c r="K157" s="365"/>
      <c r="L157" s="264"/>
      <c r="M157" s="365"/>
      <c r="N157" s="365"/>
      <c r="O157" s="264"/>
      <c r="P157" s="264"/>
      <c r="Q157" s="264"/>
      <c r="R157" s="264"/>
      <c r="S157" s="264"/>
      <c r="T157" s="264"/>
      <c r="U157" s="264"/>
      <c r="V157" s="264"/>
      <c r="W157" s="264"/>
      <c r="X157" s="264"/>
      <c r="Y157" s="264"/>
      <c r="Z157" s="264"/>
      <c r="AA157" s="264"/>
      <c r="AB157" s="264"/>
      <c r="AC157" s="264"/>
      <c r="AD157" s="264"/>
      <c r="AE157" s="264"/>
      <c r="AF157" s="264"/>
      <c r="AG157" s="264"/>
      <c r="AH157" s="264"/>
      <c r="AI157" s="264"/>
      <c r="AJ157" s="264"/>
      <c r="AK157" s="264"/>
      <c r="AL157" s="264"/>
      <c r="AM157" s="264"/>
      <c r="AN157" s="264"/>
    </row>
    <row r="158" spans="2:40" x14ac:dyDescent="0.4">
      <c r="B158" s="264"/>
      <c r="C158" s="365"/>
      <c r="D158" s="264"/>
      <c r="E158" s="264"/>
      <c r="F158" s="264"/>
      <c r="G158" s="264"/>
      <c r="H158" s="264"/>
      <c r="I158" s="264"/>
      <c r="J158" s="264"/>
      <c r="K158" s="365"/>
      <c r="L158" s="264"/>
      <c r="M158" s="365"/>
      <c r="N158" s="365"/>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64"/>
      <c r="AL158" s="264"/>
      <c r="AM158" s="264"/>
      <c r="AN158" s="264"/>
    </row>
    <row r="159" spans="2:40" x14ac:dyDescent="0.4">
      <c r="B159" s="264"/>
      <c r="C159" s="365"/>
      <c r="D159" s="264"/>
      <c r="E159" s="264"/>
      <c r="F159" s="264"/>
      <c r="G159" s="264"/>
      <c r="H159" s="264"/>
      <c r="I159" s="264"/>
      <c r="J159" s="264"/>
      <c r="K159" s="365"/>
      <c r="L159" s="264"/>
      <c r="M159" s="365"/>
      <c r="N159" s="365"/>
      <c r="O159" s="264"/>
      <c r="P159" s="264"/>
      <c r="Q159" s="264"/>
      <c r="R159" s="264"/>
      <c r="S159" s="264"/>
      <c r="T159" s="264"/>
      <c r="U159" s="264"/>
      <c r="V159" s="264"/>
      <c r="W159" s="264"/>
      <c r="X159" s="264"/>
      <c r="Y159" s="264"/>
      <c r="Z159" s="264"/>
      <c r="AA159" s="264"/>
      <c r="AB159" s="264"/>
      <c r="AC159" s="264"/>
      <c r="AD159" s="264"/>
      <c r="AE159" s="264"/>
      <c r="AF159" s="264"/>
      <c r="AG159" s="264"/>
      <c r="AH159" s="264"/>
      <c r="AI159" s="264"/>
      <c r="AJ159" s="264"/>
      <c r="AK159" s="264"/>
      <c r="AL159" s="264"/>
      <c r="AM159" s="264"/>
      <c r="AN159" s="264"/>
    </row>
    <row r="160" spans="2:40" x14ac:dyDescent="0.4">
      <c r="B160" s="264"/>
      <c r="C160" s="365"/>
      <c r="D160" s="264"/>
      <c r="E160" s="264"/>
      <c r="F160" s="264"/>
      <c r="G160" s="264"/>
      <c r="H160" s="264"/>
      <c r="I160" s="264"/>
      <c r="J160" s="264"/>
      <c r="K160" s="365"/>
      <c r="L160" s="264"/>
      <c r="M160" s="365"/>
      <c r="N160" s="365"/>
      <c r="O160" s="264"/>
      <c r="P160" s="264"/>
      <c r="Q160" s="264"/>
      <c r="R160" s="264"/>
      <c r="S160" s="264"/>
      <c r="T160" s="264"/>
      <c r="U160" s="264"/>
      <c r="V160" s="264"/>
      <c r="W160" s="264"/>
      <c r="X160" s="264"/>
      <c r="Y160" s="264"/>
      <c r="Z160" s="264"/>
      <c r="AA160" s="264"/>
      <c r="AB160" s="264"/>
      <c r="AC160" s="264"/>
      <c r="AD160" s="264"/>
      <c r="AE160" s="264"/>
      <c r="AF160" s="264"/>
      <c r="AG160" s="264"/>
      <c r="AH160" s="264"/>
      <c r="AI160" s="264"/>
      <c r="AJ160" s="264"/>
      <c r="AK160" s="264"/>
      <c r="AL160" s="264"/>
      <c r="AM160" s="264"/>
      <c r="AN160" s="264"/>
    </row>
    <row r="161" spans="2:40" x14ac:dyDescent="0.4">
      <c r="B161" s="264"/>
      <c r="C161" s="365"/>
      <c r="D161" s="264"/>
      <c r="E161" s="264"/>
      <c r="F161" s="264"/>
      <c r="G161" s="264"/>
      <c r="H161" s="264"/>
      <c r="I161" s="264"/>
      <c r="J161" s="264"/>
      <c r="K161" s="365"/>
      <c r="L161" s="264"/>
      <c r="M161" s="365"/>
      <c r="N161" s="365"/>
      <c r="O161" s="264"/>
      <c r="P161" s="264"/>
      <c r="Q161" s="264"/>
      <c r="R161" s="264"/>
      <c r="S161" s="264"/>
      <c r="T161" s="264"/>
      <c r="U161" s="264"/>
      <c r="V161" s="264"/>
      <c r="W161" s="264"/>
      <c r="X161" s="264"/>
      <c r="Y161" s="264"/>
      <c r="Z161" s="264"/>
      <c r="AA161" s="264"/>
      <c r="AB161" s="264"/>
      <c r="AC161" s="264"/>
      <c r="AD161" s="264"/>
      <c r="AE161" s="264"/>
      <c r="AF161" s="264"/>
      <c r="AG161" s="264"/>
      <c r="AH161" s="264"/>
      <c r="AI161" s="264"/>
      <c r="AJ161" s="264"/>
      <c r="AK161" s="264"/>
      <c r="AL161" s="264"/>
      <c r="AM161" s="264"/>
      <c r="AN161" s="264"/>
    </row>
    <row r="162" spans="2:40" x14ac:dyDescent="0.4">
      <c r="B162" s="264"/>
      <c r="C162" s="365"/>
      <c r="D162" s="264"/>
      <c r="E162" s="264"/>
      <c r="F162" s="264"/>
      <c r="G162" s="264"/>
      <c r="H162" s="264"/>
      <c r="I162" s="264"/>
      <c r="J162" s="264"/>
      <c r="K162" s="365"/>
      <c r="L162" s="264"/>
      <c r="M162" s="365"/>
      <c r="N162" s="365"/>
      <c r="O162" s="264"/>
      <c r="P162" s="264"/>
      <c r="Q162" s="264"/>
      <c r="R162" s="264"/>
      <c r="S162" s="264"/>
      <c r="T162" s="264"/>
      <c r="U162" s="264"/>
      <c r="V162" s="264"/>
      <c r="W162" s="264"/>
      <c r="X162" s="264"/>
      <c r="Y162" s="264"/>
      <c r="Z162" s="264"/>
      <c r="AA162" s="264"/>
      <c r="AB162" s="264"/>
      <c r="AC162" s="264"/>
      <c r="AD162" s="264"/>
      <c r="AE162" s="264"/>
      <c r="AF162" s="264"/>
      <c r="AG162" s="264"/>
      <c r="AH162" s="264"/>
      <c r="AI162" s="264"/>
      <c r="AJ162" s="264"/>
      <c r="AK162" s="264"/>
      <c r="AL162" s="264"/>
      <c r="AM162" s="264"/>
      <c r="AN162" s="264"/>
    </row>
    <row r="163" spans="2:40" x14ac:dyDescent="0.4">
      <c r="B163" s="264"/>
      <c r="C163" s="365"/>
      <c r="D163" s="264"/>
      <c r="E163" s="264"/>
      <c r="F163" s="264"/>
      <c r="G163" s="264"/>
      <c r="H163" s="264"/>
      <c r="I163" s="264"/>
      <c r="J163" s="264"/>
      <c r="K163" s="365"/>
      <c r="L163" s="264"/>
      <c r="M163" s="365"/>
      <c r="N163" s="365"/>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c r="AM163" s="264"/>
      <c r="AN163" s="264"/>
    </row>
    <row r="164" spans="2:40" x14ac:dyDescent="0.4">
      <c r="B164" s="264"/>
      <c r="C164" s="365"/>
      <c r="D164" s="264"/>
      <c r="E164" s="264"/>
      <c r="F164" s="264"/>
      <c r="G164" s="264"/>
      <c r="H164" s="264"/>
      <c r="I164" s="264"/>
      <c r="J164" s="264"/>
      <c r="K164" s="365"/>
      <c r="L164" s="264"/>
      <c r="M164" s="365"/>
      <c r="N164" s="365"/>
      <c r="O164" s="264"/>
      <c r="P164" s="264"/>
      <c r="Q164" s="264"/>
      <c r="R164" s="264"/>
      <c r="S164" s="264"/>
      <c r="T164" s="264"/>
      <c r="U164" s="264"/>
      <c r="V164" s="264"/>
      <c r="W164" s="264"/>
      <c r="X164" s="264"/>
      <c r="Y164" s="264"/>
      <c r="Z164" s="264"/>
      <c r="AA164" s="264"/>
      <c r="AB164" s="264"/>
      <c r="AC164" s="264"/>
      <c r="AD164" s="264"/>
      <c r="AE164" s="264"/>
      <c r="AF164" s="264"/>
      <c r="AG164" s="264"/>
      <c r="AH164" s="264"/>
      <c r="AI164" s="264"/>
      <c r="AJ164" s="264"/>
      <c r="AK164" s="264"/>
      <c r="AL164" s="264"/>
      <c r="AM164" s="264"/>
      <c r="AN164" s="264"/>
    </row>
    <row r="165" spans="2:40" x14ac:dyDescent="0.4">
      <c r="B165" s="264"/>
      <c r="C165" s="365"/>
      <c r="D165" s="264"/>
      <c r="E165" s="264"/>
      <c r="F165" s="264"/>
      <c r="G165" s="264"/>
      <c r="H165" s="264"/>
      <c r="I165" s="264"/>
      <c r="J165" s="264"/>
      <c r="K165" s="365"/>
      <c r="L165" s="264"/>
      <c r="M165" s="365"/>
      <c r="N165" s="365"/>
      <c r="O165" s="264"/>
      <c r="P165" s="264"/>
      <c r="Q165" s="264"/>
      <c r="R165" s="264"/>
      <c r="S165" s="264"/>
      <c r="T165" s="264"/>
      <c r="U165" s="264"/>
      <c r="V165" s="264"/>
      <c r="W165" s="264"/>
      <c r="X165" s="264"/>
      <c r="Y165" s="264"/>
      <c r="Z165" s="264"/>
      <c r="AA165" s="264"/>
      <c r="AB165" s="264"/>
      <c r="AC165" s="264"/>
      <c r="AD165" s="264"/>
      <c r="AE165" s="264"/>
      <c r="AF165" s="264"/>
      <c r="AG165" s="264"/>
      <c r="AH165" s="264"/>
      <c r="AI165" s="264"/>
      <c r="AJ165" s="264"/>
      <c r="AK165" s="264"/>
      <c r="AL165" s="264"/>
      <c r="AM165" s="264"/>
      <c r="AN165" s="264"/>
    </row>
    <row r="166" spans="2:40" x14ac:dyDescent="0.4">
      <c r="B166" s="264"/>
      <c r="C166" s="365"/>
      <c r="D166" s="264"/>
      <c r="E166" s="264"/>
      <c r="F166" s="264"/>
      <c r="G166" s="264"/>
      <c r="H166" s="264"/>
      <c r="I166" s="264"/>
      <c r="J166" s="264"/>
      <c r="K166" s="365"/>
      <c r="L166" s="264"/>
      <c r="M166" s="365"/>
      <c r="N166" s="365"/>
      <c r="O166" s="264"/>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64"/>
      <c r="AK166" s="264"/>
      <c r="AL166" s="264"/>
      <c r="AM166" s="264"/>
      <c r="AN166" s="264"/>
    </row>
    <row r="167" spans="2:40" x14ac:dyDescent="0.4">
      <c r="B167" s="264"/>
      <c r="C167" s="365"/>
      <c r="D167" s="264"/>
      <c r="E167" s="264"/>
      <c r="F167" s="264"/>
      <c r="G167" s="264"/>
      <c r="H167" s="264"/>
      <c r="I167" s="264"/>
      <c r="J167" s="264"/>
      <c r="K167" s="365"/>
      <c r="L167" s="264"/>
      <c r="M167" s="365"/>
      <c r="N167" s="365"/>
      <c r="O167" s="264"/>
      <c r="P167" s="264"/>
      <c r="Q167" s="264"/>
      <c r="R167" s="264"/>
      <c r="S167" s="264"/>
      <c r="T167" s="264"/>
      <c r="U167" s="264"/>
      <c r="V167" s="264"/>
      <c r="W167" s="264"/>
      <c r="X167" s="264"/>
      <c r="Y167" s="264"/>
      <c r="Z167" s="264"/>
      <c r="AA167" s="264"/>
      <c r="AB167" s="264"/>
      <c r="AC167" s="264"/>
      <c r="AD167" s="264"/>
      <c r="AE167" s="264"/>
      <c r="AF167" s="264"/>
      <c r="AG167" s="264"/>
      <c r="AH167" s="264"/>
      <c r="AI167" s="264"/>
      <c r="AJ167" s="264"/>
      <c r="AK167" s="264"/>
      <c r="AL167" s="264"/>
      <c r="AM167" s="264"/>
      <c r="AN167" s="264"/>
    </row>
    <row r="168" spans="2:40" x14ac:dyDescent="0.4">
      <c r="B168" s="264"/>
      <c r="C168" s="365"/>
      <c r="D168" s="264"/>
      <c r="E168" s="264"/>
      <c r="F168" s="264"/>
      <c r="G168" s="264"/>
      <c r="H168" s="264"/>
      <c r="I168" s="264"/>
      <c r="J168" s="264"/>
      <c r="K168" s="365"/>
      <c r="L168" s="264"/>
      <c r="M168" s="365"/>
      <c r="N168" s="365"/>
      <c r="O168" s="264"/>
      <c r="P168" s="264"/>
      <c r="Q168" s="264"/>
      <c r="R168" s="264"/>
      <c r="S168" s="264"/>
      <c r="T168" s="264"/>
      <c r="U168" s="264"/>
      <c r="V168" s="264"/>
      <c r="W168" s="264"/>
      <c r="X168" s="264"/>
      <c r="Y168" s="264"/>
      <c r="Z168" s="264"/>
      <c r="AA168" s="264"/>
      <c r="AB168" s="264"/>
      <c r="AC168" s="264"/>
      <c r="AD168" s="264"/>
      <c r="AE168" s="264"/>
      <c r="AF168" s="264"/>
      <c r="AG168" s="264"/>
      <c r="AH168" s="264"/>
      <c r="AI168" s="264"/>
      <c r="AJ168" s="264"/>
      <c r="AK168" s="264"/>
      <c r="AL168" s="264"/>
      <c r="AM168" s="264"/>
      <c r="AN168" s="264"/>
    </row>
    <row r="169" spans="2:40" x14ac:dyDescent="0.4">
      <c r="B169" s="264"/>
      <c r="C169" s="365"/>
      <c r="D169" s="264"/>
      <c r="E169" s="264"/>
      <c r="F169" s="264"/>
      <c r="G169" s="264"/>
      <c r="H169" s="264"/>
      <c r="I169" s="264"/>
      <c r="J169" s="264"/>
      <c r="K169" s="365"/>
      <c r="L169" s="264"/>
      <c r="M169" s="365"/>
      <c r="N169" s="365"/>
      <c r="O169" s="264"/>
      <c r="P169" s="264"/>
      <c r="Q169" s="264"/>
      <c r="R169" s="264"/>
      <c r="S169" s="264"/>
      <c r="T169" s="264"/>
      <c r="U169" s="264"/>
      <c r="V169" s="264"/>
      <c r="W169" s="264"/>
      <c r="X169" s="264"/>
      <c r="Y169" s="264"/>
      <c r="Z169" s="264"/>
      <c r="AA169" s="264"/>
      <c r="AB169" s="264"/>
      <c r="AC169" s="264"/>
      <c r="AD169" s="264"/>
      <c r="AE169" s="264"/>
      <c r="AF169" s="264"/>
      <c r="AG169" s="264"/>
      <c r="AH169" s="264"/>
      <c r="AI169" s="264"/>
      <c r="AJ169" s="264"/>
      <c r="AK169" s="264"/>
      <c r="AL169" s="264"/>
      <c r="AM169" s="264"/>
      <c r="AN169" s="264"/>
    </row>
    <row r="170" spans="2:40" x14ac:dyDescent="0.4">
      <c r="B170" s="264"/>
      <c r="C170" s="365"/>
      <c r="D170" s="264"/>
      <c r="E170" s="264"/>
      <c r="F170" s="264"/>
      <c r="G170" s="264"/>
      <c r="H170" s="264"/>
      <c r="I170" s="264"/>
      <c r="J170" s="264"/>
      <c r="K170" s="365"/>
      <c r="L170" s="264"/>
      <c r="M170" s="365"/>
      <c r="N170" s="365"/>
      <c r="O170" s="264"/>
      <c r="P170" s="264"/>
      <c r="Q170" s="264"/>
      <c r="R170" s="264"/>
      <c r="S170" s="264"/>
      <c r="T170" s="264"/>
      <c r="U170" s="264"/>
      <c r="V170" s="264"/>
      <c r="W170" s="264"/>
      <c r="X170" s="264"/>
      <c r="Y170" s="264"/>
      <c r="Z170" s="264"/>
      <c r="AA170" s="264"/>
      <c r="AB170" s="264"/>
      <c r="AC170" s="264"/>
      <c r="AD170" s="264"/>
      <c r="AE170" s="264"/>
      <c r="AF170" s="264"/>
      <c r="AG170" s="264"/>
      <c r="AH170" s="264"/>
      <c r="AI170" s="264"/>
      <c r="AJ170" s="264"/>
      <c r="AK170" s="264"/>
      <c r="AL170" s="264"/>
      <c r="AM170" s="264"/>
      <c r="AN170" s="264"/>
    </row>
    <row r="171" spans="2:40" x14ac:dyDescent="0.4">
      <c r="B171" s="264"/>
      <c r="C171" s="365"/>
      <c r="D171" s="264"/>
      <c r="E171" s="264"/>
      <c r="F171" s="264"/>
      <c r="G171" s="264"/>
      <c r="H171" s="264"/>
      <c r="I171" s="264"/>
      <c r="J171" s="264"/>
      <c r="K171" s="365"/>
      <c r="L171" s="264"/>
      <c r="M171" s="365"/>
      <c r="N171" s="365"/>
      <c r="O171" s="264"/>
      <c r="P171" s="264"/>
      <c r="Q171" s="264"/>
      <c r="R171" s="264"/>
      <c r="S171" s="264"/>
      <c r="T171" s="264"/>
      <c r="U171" s="264"/>
      <c r="V171" s="264"/>
      <c r="W171" s="264"/>
      <c r="X171" s="264"/>
      <c r="Y171" s="264"/>
      <c r="Z171" s="264"/>
      <c r="AA171" s="264"/>
      <c r="AB171" s="264"/>
      <c r="AC171" s="264"/>
      <c r="AD171" s="264"/>
      <c r="AE171" s="264"/>
      <c r="AF171" s="264"/>
      <c r="AG171" s="264"/>
      <c r="AH171" s="264"/>
      <c r="AI171" s="264"/>
      <c r="AJ171" s="264"/>
      <c r="AK171" s="264"/>
      <c r="AL171" s="264"/>
      <c r="AM171" s="264"/>
      <c r="AN171" s="264"/>
    </row>
    <row r="172" spans="2:40" x14ac:dyDescent="0.4">
      <c r="B172" s="264"/>
      <c r="C172" s="365"/>
      <c r="D172" s="264"/>
      <c r="E172" s="264"/>
      <c r="F172" s="264"/>
      <c r="G172" s="264"/>
      <c r="H172" s="264"/>
      <c r="I172" s="264"/>
      <c r="J172" s="264"/>
      <c r="K172" s="365"/>
      <c r="L172" s="264"/>
      <c r="M172" s="365"/>
      <c r="N172" s="365"/>
      <c r="O172" s="264"/>
      <c r="P172" s="264"/>
      <c r="Q172" s="264"/>
      <c r="R172" s="264"/>
      <c r="S172" s="264"/>
      <c r="T172" s="264"/>
      <c r="U172" s="264"/>
      <c r="V172" s="264"/>
      <c r="W172" s="264"/>
      <c r="X172" s="264"/>
      <c r="Y172" s="264"/>
      <c r="Z172" s="264"/>
      <c r="AA172" s="264"/>
      <c r="AB172" s="264"/>
      <c r="AC172" s="264"/>
      <c r="AD172" s="264"/>
      <c r="AE172" s="264"/>
      <c r="AF172" s="264"/>
      <c r="AG172" s="264"/>
      <c r="AH172" s="264"/>
      <c r="AI172" s="264"/>
      <c r="AJ172" s="264"/>
      <c r="AK172" s="264"/>
      <c r="AL172" s="264"/>
      <c r="AM172" s="264"/>
      <c r="AN172" s="264"/>
    </row>
    <row r="173" spans="2:40" x14ac:dyDescent="0.4">
      <c r="B173" s="264"/>
      <c r="C173" s="365"/>
      <c r="D173" s="264"/>
      <c r="E173" s="264"/>
      <c r="F173" s="264"/>
      <c r="G173" s="264"/>
      <c r="H173" s="264"/>
      <c r="I173" s="264"/>
      <c r="J173" s="264"/>
      <c r="K173" s="365"/>
      <c r="L173" s="264"/>
      <c r="M173" s="365"/>
      <c r="N173" s="365"/>
      <c r="O173" s="264"/>
      <c r="P173" s="264"/>
      <c r="Q173" s="264"/>
      <c r="R173" s="264"/>
      <c r="S173" s="264"/>
      <c r="T173" s="264"/>
      <c r="U173" s="264"/>
      <c r="V173" s="264"/>
      <c r="W173" s="264"/>
      <c r="X173" s="264"/>
      <c r="Y173" s="264"/>
      <c r="Z173" s="264"/>
      <c r="AA173" s="264"/>
      <c r="AB173" s="264"/>
      <c r="AC173" s="264"/>
      <c r="AD173" s="264"/>
      <c r="AE173" s="264"/>
      <c r="AF173" s="264"/>
      <c r="AG173" s="264"/>
      <c r="AH173" s="264"/>
      <c r="AI173" s="264"/>
      <c r="AJ173" s="264"/>
      <c r="AK173" s="264"/>
      <c r="AL173" s="264"/>
      <c r="AM173" s="264"/>
      <c r="AN173" s="264"/>
    </row>
    <row r="174" spans="2:40" x14ac:dyDescent="0.4">
      <c r="B174" s="264"/>
      <c r="C174" s="365"/>
      <c r="D174" s="264"/>
      <c r="E174" s="264"/>
      <c r="F174" s="264"/>
      <c r="G174" s="264"/>
      <c r="H174" s="264"/>
      <c r="I174" s="264"/>
      <c r="J174" s="264"/>
      <c r="K174" s="365"/>
      <c r="L174" s="264"/>
      <c r="M174" s="365"/>
      <c r="N174" s="365"/>
      <c r="O174" s="264"/>
      <c r="P174" s="264"/>
      <c r="Q174" s="264"/>
      <c r="R174" s="264"/>
      <c r="S174" s="264"/>
      <c r="T174" s="264"/>
      <c r="U174" s="264"/>
      <c r="V174" s="264"/>
      <c r="W174" s="264"/>
      <c r="X174" s="264"/>
      <c r="Y174" s="264"/>
      <c r="Z174" s="264"/>
      <c r="AA174" s="264"/>
      <c r="AB174" s="264"/>
      <c r="AC174" s="264"/>
      <c r="AD174" s="264"/>
      <c r="AE174" s="264"/>
      <c r="AF174" s="264"/>
      <c r="AG174" s="264"/>
      <c r="AH174" s="264"/>
      <c r="AI174" s="264"/>
      <c r="AJ174" s="264"/>
      <c r="AK174" s="264"/>
      <c r="AL174" s="264"/>
      <c r="AM174" s="264"/>
      <c r="AN174" s="264"/>
    </row>
    <row r="175" spans="2:40" x14ac:dyDescent="0.4">
      <c r="B175" s="264"/>
      <c r="C175" s="365"/>
      <c r="D175" s="264"/>
      <c r="E175" s="264"/>
      <c r="F175" s="264"/>
      <c r="G175" s="264"/>
      <c r="H175" s="264"/>
      <c r="I175" s="264"/>
      <c r="J175" s="264"/>
      <c r="K175" s="365"/>
      <c r="L175" s="264"/>
      <c r="M175" s="365"/>
      <c r="N175" s="365"/>
      <c r="O175" s="264"/>
      <c r="P175" s="264"/>
      <c r="Q175" s="264"/>
      <c r="R175" s="264"/>
      <c r="S175" s="264"/>
      <c r="T175" s="264"/>
      <c r="U175" s="264"/>
      <c r="V175" s="264"/>
      <c r="W175" s="264"/>
      <c r="X175" s="264"/>
      <c r="Y175" s="264"/>
      <c r="Z175" s="264"/>
      <c r="AA175" s="264"/>
      <c r="AB175" s="264"/>
      <c r="AC175" s="264"/>
      <c r="AD175" s="264"/>
      <c r="AE175" s="264"/>
      <c r="AF175" s="264"/>
      <c r="AG175" s="264"/>
      <c r="AH175" s="264"/>
      <c r="AI175" s="264"/>
      <c r="AJ175" s="264"/>
      <c r="AK175" s="264"/>
      <c r="AL175" s="264"/>
      <c r="AM175" s="264"/>
      <c r="AN175" s="264"/>
    </row>
    <row r="176" spans="2:40" x14ac:dyDescent="0.4">
      <c r="B176" s="264"/>
      <c r="C176" s="365"/>
      <c r="D176" s="264"/>
      <c r="E176" s="264"/>
      <c r="F176" s="264"/>
      <c r="G176" s="264"/>
      <c r="H176" s="264"/>
      <c r="I176" s="264"/>
      <c r="J176" s="264"/>
      <c r="K176" s="365"/>
      <c r="L176" s="264"/>
      <c r="M176" s="365"/>
      <c r="N176" s="365"/>
      <c r="O176" s="264"/>
      <c r="P176" s="264"/>
      <c r="Q176" s="264"/>
      <c r="R176" s="264"/>
      <c r="S176" s="264"/>
      <c r="T176" s="264"/>
      <c r="U176" s="264"/>
      <c r="V176" s="264"/>
      <c r="W176" s="264"/>
      <c r="X176" s="264"/>
      <c r="Y176" s="264"/>
      <c r="Z176" s="264"/>
      <c r="AA176" s="264"/>
      <c r="AB176" s="264"/>
      <c r="AC176" s="264"/>
      <c r="AD176" s="264"/>
      <c r="AE176" s="264"/>
      <c r="AF176" s="264"/>
      <c r="AG176" s="264"/>
      <c r="AH176" s="264"/>
      <c r="AI176" s="264"/>
      <c r="AJ176" s="264"/>
      <c r="AK176" s="264"/>
      <c r="AL176" s="264"/>
      <c r="AM176" s="264"/>
      <c r="AN176" s="264"/>
    </row>
    <row r="177" spans="2:40" x14ac:dyDescent="0.4">
      <c r="B177" s="264"/>
      <c r="C177" s="365"/>
      <c r="D177" s="264"/>
      <c r="E177" s="264"/>
      <c r="F177" s="264"/>
      <c r="G177" s="264"/>
      <c r="H177" s="264"/>
      <c r="I177" s="264"/>
      <c r="J177" s="264"/>
      <c r="K177" s="365"/>
      <c r="L177" s="264"/>
      <c r="M177" s="365"/>
      <c r="N177" s="365"/>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4"/>
      <c r="AK177" s="264"/>
      <c r="AL177" s="264"/>
      <c r="AM177" s="264"/>
      <c r="AN177" s="264"/>
    </row>
    <row r="178" spans="2:40" x14ac:dyDescent="0.4">
      <c r="B178" s="264"/>
      <c r="C178" s="365"/>
      <c r="D178" s="264"/>
      <c r="E178" s="264"/>
      <c r="F178" s="264"/>
      <c r="G178" s="264"/>
      <c r="H178" s="264"/>
      <c r="I178" s="264"/>
      <c r="J178" s="264"/>
      <c r="K178" s="365"/>
      <c r="L178" s="264"/>
      <c r="M178" s="365"/>
      <c r="N178" s="365"/>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264"/>
      <c r="AK178" s="264"/>
      <c r="AL178" s="264"/>
      <c r="AM178" s="264"/>
      <c r="AN178" s="264"/>
    </row>
    <row r="179" spans="2:40" x14ac:dyDescent="0.4">
      <c r="B179" s="264"/>
      <c r="C179" s="365"/>
      <c r="D179" s="264"/>
      <c r="E179" s="264"/>
      <c r="F179" s="264"/>
      <c r="G179" s="264"/>
      <c r="H179" s="264"/>
      <c r="I179" s="264"/>
      <c r="J179" s="264"/>
      <c r="K179" s="365"/>
      <c r="L179" s="264"/>
      <c r="M179" s="365"/>
      <c r="N179" s="365"/>
      <c r="O179" s="264"/>
      <c r="P179" s="264"/>
      <c r="Q179" s="264"/>
      <c r="R179" s="264"/>
      <c r="S179" s="264"/>
      <c r="T179" s="264"/>
      <c r="U179" s="264"/>
      <c r="V179" s="264"/>
      <c r="W179" s="264"/>
      <c r="X179" s="264"/>
      <c r="Y179" s="264"/>
      <c r="Z179" s="264"/>
      <c r="AA179" s="264"/>
      <c r="AB179" s="264"/>
      <c r="AC179" s="264"/>
      <c r="AD179" s="264"/>
      <c r="AE179" s="264"/>
      <c r="AF179" s="264"/>
      <c r="AG179" s="264"/>
      <c r="AH179" s="264"/>
      <c r="AI179" s="264"/>
      <c r="AJ179" s="264"/>
      <c r="AK179" s="264"/>
      <c r="AL179" s="264"/>
      <c r="AM179" s="264"/>
      <c r="AN179" s="264"/>
    </row>
    <row r="180" spans="2:40" x14ac:dyDescent="0.4">
      <c r="B180" s="264"/>
      <c r="C180" s="365"/>
      <c r="D180" s="264"/>
      <c r="E180" s="264"/>
      <c r="F180" s="264"/>
      <c r="G180" s="264"/>
      <c r="H180" s="264"/>
      <c r="I180" s="264"/>
      <c r="J180" s="264"/>
      <c r="K180" s="365"/>
      <c r="L180" s="264"/>
      <c r="M180" s="365"/>
      <c r="N180" s="365"/>
      <c r="O180" s="264"/>
      <c r="P180" s="264"/>
      <c r="Q180" s="264"/>
      <c r="R180" s="264"/>
      <c r="S180" s="264"/>
      <c r="T180" s="264"/>
      <c r="U180" s="264"/>
      <c r="V180" s="264"/>
      <c r="W180" s="264"/>
      <c r="X180" s="264"/>
      <c r="Y180" s="264"/>
      <c r="Z180" s="264"/>
      <c r="AA180" s="264"/>
      <c r="AB180" s="264"/>
      <c r="AC180" s="264"/>
      <c r="AD180" s="264"/>
      <c r="AE180" s="264"/>
      <c r="AF180" s="264"/>
      <c r="AG180" s="264"/>
      <c r="AH180" s="264"/>
      <c r="AI180" s="264"/>
      <c r="AJ180" s="264"/>
      <c r="AK180" s="264"/>
      <c r="AL180" s="264"/>
      <c r="AM180" s="264"/>
      <c r="AN180" s="264"/>
    </row>
    <row r="181" spans="2:40" x14ac:dyDescent="0.4">
      <c r="B181" s="264"/>
      <c r="C181" s="365"/>
      <c r="D181" s="264"/>
      <c r="E181" s="264"/>
      <c r="F181" s="264"/>
      <c r="G181" s="264"/>
      <c r="H181" s="264"/>
      <c r="I181" s="264"/>
      <c r="J181" s="264"/>
      <c r="K181" s="365"/>
      <c r="L181" s="264"/>
      <c r="M181" s="365"/>
      <c r="N181" s="365"/>
      <c r="O181" s="264"/>
      <c r="P181" s="264"/>
      <c r="Q181" s="264"/>
      <c r="R181" s="264"/>
      <c r="S181" s="264"/>
      <c r="T181" s="264"/>
      <c r="U181" s="264"/>
      <c r="V181" s="264"/>
      <c r="W181" s="264"/>
      <c r="X181" s="264"/>
      <c r="Y181" s="264"/>
      <c r="Z181" s="264"/>
      <c r="AA181" s="264"/>
      <c r="AB181" s="264"/>
      <c r="AC181" s="264"/>
      <c r="AD181" s="264"/>
      <c r="AE181" s="264"/>
      <c r="AF181" s="264"/>
      <c r="AG181" s="264"/>
      <c r="AH181" s="264"/>
      <c r="AI181" s="264"/>
      <c r="AJ181" s="264"/>
      <c r="AK181" s="264"/>
      <c r="AL181" s="264"/>
      <c r="AM181" s="264"/>
      <c r="AN181" s="264"/>
    </row>
    <row r="182" spans="2:40" x14ac:dyDescent="0.4">
      <c r="B182" s="264"/>
      <c r="C182" s="365"/>
      <c r="D182" s="264"/>
      <c r="E182" s="264"/>
      <c r="F182" s="264"/>
      <c r="G182" s="264"/>
      <c r="H182" s="264"/>
      <c r="I182" s="264"/>
      <c r="J182" s="264"/>
      <c r="K182" s="365"/>
      <c r="L182" s="264"/>
      <c r="M182" s="365"/>
      <c r="N182" s="365"/>
      <c r="O182" s="264"/>
      <c r="P182" s="264"/>
      <c r="Q182" s="264"/>
      <c r="R182" s="264"/>
      <c r="S182" s="264"/>
      <c r="T182" s="264"/>
      <c r="U182" s="264"/>
      <c r="V182" s="264"/>
      <c r="W182" s="264"/>
      <c r="X182" s="264"/>
      <c r="Y182" s="264"/>
      <c r="Z182" s="264"/>
      <c r="AA182" s="264"/>
      <c r="AB182" s="264"/>
      <c r="AC182" s="264"/>
      <c r="AD182" s="264"/>
      <c r="AE182" s="264"/>
      <c r="AF182" s="264"/>
      <c r="AG182" s="264"/>
      <c r="AH182" s="264"/>
      <c r="AI182" s="264"/>
      <c r="AJ182" s="264"/>
      <c r="AK182" s="264"/>
      <c r="AL182" s="264"/>
      <c r="AM182" s="264"/>
      <c r="AN182" s="264"/>
    </row>
    <row r="183" spans="2:40" x14ac:dyDescent="0.4">
      <c r="B183" s="264"/>
      <c r="C183" s="365"/>
      <c r="D183" s="264"/>
      <c r="E183" s="264"/>
      <c r="F183" s="264"/>
      <c r="G183" s="264"/>
      <c r="H183" s="264"/>
      <c r="I183" s="264"/>
      <c r="J183" s="264"/>
      <c r="K183" s="365"/>
      <c r="L183" s="264"/>
      <c r="M183" s="365"/>
      <c r="N183" s="365"/>
      <c r="O183" s="264"/>
      <c r="P183" s="264"/>
      <c r="Q183" s="264"/>
      <c r="R183" s="264"/>
      <c r="S183" s="264"/>
      <c r="T183" s="264"/>
      <c r="U183" s="264"/>
      <c r="V183" s="264"/>
      <c r="W183" s="264"/>
      <c r="X183" s="264"/>
      <c r="Y183" s="264"/>
      <c r="Z183" s="264"/>
      <c r="AA183" s="264"/>
      <c r="AB183" s="264"/>
      <c r="AC183" s="264"/>
      <c r="AD183" s="264"/>
      <c r="AE183" s="264"/>
      <c r="AF183" s="264"/>
      <c r="AG183" s="264"/>
      <c r="AH183" s="264"/>
      <c r="AI183" s="264"/>
      <c r="AJ183" s="264"/>
      <c r="AK183" s="264"/>
      <c r="AL183" s="264"/>
      <c r="AM183" s="264"/>
      <c r="AN183" s="264"/>
    </row>
    <row r="184" spans="2:40" x14ac:dyDescent="0.4">
      <c r="B184" s="264"/>
      <c r="C184" s="365"/>
      <c r="D184" s="264"/>
      <c r="E184" s="264"/>
      <c r="F184" s="264"/>
      <c r="G184" s="264"/>
      <c r="H184" s="264"/>
      <c r="I184" s="264"/>
      <c r="J184" s="264"/>
      <c r="K184" s="365"/>
      <c r="L184" s="264"/>
      <c r="M184" s="365"/>
      <c r="N184" s="365"/>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64"/>
      <c r="AM184" s="264"/>
      <c r="AN184" s="264"/>
    </row>
    <row r="185" spans="2:40" x14ac:dyDescent="0.4">
      <c r="B185" s="264"/>
      <c r="C185" s="365"/>
      <c r="D185" s="264"/>
      <c r="E185" s="264"/>
      <c r="F185" s="264"/>
      <c r="G185" s="264"/>
      <c r="H185" s="264"/>
      <c r="I185" s="264"/>
      <c r="J185" s="264"/>
      <c r="K185" s="365"/>
      <c r="L185" s="264"/>
      <c r="M185" s="365"/>
      <c r="N185" s="365"/>
      <c r="O185" s="264"/>
      <c r="P185" s="264"/>
      <c r="Q185" s="264"/>
      <c r="R185" s="264"/>
      <c r="S185" s="264"/>
      <c r="T185" s="264"/>
      <c r="U185" s="264"/>
      <c r="V185" s="264"/>
      <c r="W185" s="264"/>
      <c r="X185" s="264"/>
      <c r="Y185" s="264"/>
      <c r="Z185" s="264"/>
      <c r="AA185" s="264"/>
      <c r="AB185" s="264"/>
      <c r="AC185" s="264"/>
      <c r="AD185" s="264"/>
      <c r="AE185" s="264"/>
      <c r="AF185" s="264"/>
      <c r="AG185" s="264"/>
      <c r="AH185" s="264"/>
      <c r="AI185" s="264"/>
      <c r="AJ185" s="264"/>
      <c r="AK185" s="264"/>
      <c r="AL185" s="264"/>
      <c r="AM185" s="264"/>
      <c r="AN185" s="264"/>
    </row>
    <row r="186" spans="2:40" x14ac:dyDescent="0.4">
      <c r="B186" s="264"/>
      <c r="C186" s="365"/>
      <c r="D186" s="264"/>
      <c r="E186" s="264"/>
      <c r="F186" s="264"/>
      <c r="G186" s="264"/>
      <c r="H186" s="264"/>
      <c r="I186" s="264"/>
      <c r="J186" s="264"/>
      <c r="K186" s="365"/>
      <c r="L186" s="264"/>
      <c r="M186" s="365"/>
      <c r="N186" s="365"/>
      <c r="O186" s="264"/>
      <c r="P186" s="264"/>
      <c r="Q186" s="264"/>
      <c r="R186" s="264"/>
      <c r="S186" s="264"/>
      <c r="T186" s="264"/>
      <c r="U186" s="264"/>
      <c r="V186" s="264"/>
      <c r="W186" s="264"/>
      <c r="X186" s="264"/>
      <c r="Y186" s="264"/>
      <c r="Z186" s="264"/>
      <c r="AA186" s="264"/>
      <c r="AB186" s="264"/>
      <c r="AC186" s="264"/>
      <c r="AD186" s="264"/>
      <c r="AE186" s="264"/>
      <c r="AF186" s="264"/>
      <c r="AG186" s="264"/>
      <c r="AH186" s="264"/>
      <c r="AI186" s="264"/>
      <c r="AJ186" s="264"/>
      <c r="AK186" s="264"/>
      <c r="AL186" s="264"/>
      <c r="AM186" s="264"/>
      <c r="AN186" s="264"/>
    </row>
    <row r="187" spans="2:40" x14ac:dyDescent="0.4">
      <c r="B187" s="264"/>
      <c r="C187" s="365"/>
      <c r="D187" s="264"/>
      <c r="E187" s="264"/>
      <c r="F187" s="264"/>
      <c r="G187" s="264"/>
      <c r="H187" s="264"/>
      <c r="I187" s="264"/>
      <c r="J187" s="264"/>
      <c r="K187" s="365"/>
      <c r="L187" s="264"/>
      <c r="M187" s="365"/>
      <c r="N187" s="365"/>
      <c r="O187" s="264"/>
      <c r="P187" s="264"/>
      <c r="Q187" s="264"/>
      <c r="R187" s="264"/>
      <c r="S187" s="264"/>
      <c r="T187" s="264"/>
      <c r="U187" s="264"/>
      <c r="V187" s="264"/>
      <c r="W187" s="264"/>
      <c r="X187" s="264"/>
      <c r="Y187" s="264"/>
      <c r="Z187" s="264"/>
      <c r="AA187" s="264"/>
      <c r="AB187" s="264"/>
      <c r="AC187" s="264"/>
      <c r="AD187" s="264"/>
      <c r="AE187" s="264"/>
      <c r="AF187" s="264"/>
      <c r="AG187" s="264"/>
      <c r="AH187" s="264"/>
      <c r="AI187" s="264"/>
      <c r="AJ187" s="264"/>
      <c r="AK187" s="264"/>
      <c r="AL187" s="264"/>
      <c r="AM187" s="264"/>
      <c r="AN187" s="264"/>
    </row>
    <row r="188" spans="2:40" x14ac:dyDescent="0.4">
      <c r="B188" s="264"/>
      <c r="C188" s="365"/>
      <c r="D188" s="264"/>
      <c r="E188" s="264"/>
      <c r="F188" s="264"/>
      <c r="G188" s="264"/>
      <c r="H188" s="264"/>
      <c r="I188" s="264"/>
      <c r="J188" s="264"/>
      <c r="K188" s="365"/>
      <c r="L188" s="264"/>
      <c r="M188" s="365"/>
      <c r="N188" s="365"/>
      <c r="O188" s="264"/>
      <c r="P188" s="264"/>
      <c r="Q188" s="264"/>
      <c r="R188" s="264"/>
      <c r="S188" s="264"/>
      <c r="T188" s="264"/>
      <c r="U188" s="264"/>
      <c r="V188" s="264"/>
      <c r="W188" s="264"/>
      <c r="X188" s="264"/>
      <c r="Y188" s="264"/>
      <c r="Z188" s="264"/>
      <c r="AA188" s="264"/>
      <c r="AB188" s="264"/>
      <c r="AC188" s="264"/>
      <c r="AD188" s="264"/>
      <c r="AE188" s="264"/>
      <c r="AF188" s="264"/>
      <c r="AG188" s="264"/>
      <c r="AH188" s="264"/>
      <c r="AI188" s="264"/>
      <c r="AJ188" s="264"/>
      <c r="AK188" s="264"/>
      <c r="AL188" s="264"/>
      <c r="AM188" s="264"/>
      <c r="AN188" s="264"/>
    </row>
    <row r="189" spans="2:40" x14ac:dyDescent="0.4">
      <c r="B189" s="264"/>
      <c r="C189" s="365"/>
      <c r="D189" s="264"/>
      <c r="E189" s="264"/>
      <c r="F189" s="264"/>
      <c r="G189" s="264"/>
      <c r="H189" s="264"/>
      <c r="I189" s="264"/>
      <c r="J189" s="264"/>
      <c r="K189" s="365"/>
      <c r="L189" s="264"/>
      <c r="M189" s="365"/>
      <c r="N189" s="365"/>
      <c r="O189" s="264"/>
      <c r="P189" s="264"/>
      <c r="Q189" s="264"/>
      <c r="R189" s="264"/>
      <c r="S189" s="264"/>
      <c r="T189" s="264"/>
      <c r="U189" s="264"/>
      <c r="V189" s="264"/>
      <c r="W189" s="264"/>
      <c r="X189" s="264"/>
      <c r="Y189" s="264"/>
      <c r="Z189" s="264"/>
      <c r="AA189" s="264"/>
      <c r="AB189" s="264"/>
      <c r="AC189" s="264"/>
      <c r="AD189" s="264"/>
      <c r="AE189" s="264"/>
      <c r="AF189" s="264"/>
      <c r="AG189" s="264"/>
      <c r="AH189" s="264"/>
      <c r="AI189" s="264"/>
      <c r="AJ189" s="264"/>
      <c r="AK189" s="264"/>
      <c r="AL189" s="264"/>
      <c r="AM189" s="264"/>
      <c r="AN189" s="264"/>
    </row>
    <row r="190" spans="2:40" x14ac:dyDescent="0.4">
      <c r="B190" s="264"/>
      <c r="C190" s="365"/>
      <c r="D190" s="264"/>
      <c r="E190" s="264"/>
      <c r="F190" s="264"/>
      <c r="G190" s="264"/>
      <c r="H190" s="264"/>
      <c r="I190" s="264"/>
      <c r="J190" s="264"/>
      <c r="K190" s="365"/>
      <c r="L190" s="264"/>
      <c r="M190" s="365"/>
      <c r="N190" s="365"/>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4"/>
      <c r="AJ190" s="264"/>
      <c r="AK190" s="264"/>
      <c r="AL190" s="264"/>
      <c r="AM190" s="264"/>
      <c r="AN190" s="264"/>
    </row>
    <row r="191" spans="2:40" x14ac:dyDescent="0.4">
      <c r="B191" s="264"/>
      <c r="C191" s="365"/>
      <c r="D191" s="264"/>
      <c r="E191" s="264"/>
      <c r="F191" s="264"/>
      <c r="G191" s="264"/>
      <c r="H191" s="264"/>
      <c r="I191" s="264"/>
      <c r="J191" s="264"/>
      <c r="K191" s="365"/>
      <c r="L191" s="264"/>
      <c r="M191" s="365"/>
      <c r="N191" s="365"/>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64"/>
      <c r="AL191" s="264"/>
      <c r="AM191" s="264"/>
      <c r="AN191" s="264"/>
    </row>
    <row r="192" spans="2:40" x14ac:dyDescent="0.4">
      <c r="B192" s="264"/>
      <c r="C192" s="365"/>
      <c r="D192" s="264"/>
      <c r="E192" s="264"/>
      <c r="F192" s="264"/>
      <c r="G192" s="264"/>
      <c r="H192" s="264"/>
      <c r="I192" s="264"/>
      <c r="J192" s="264"/>
      <c r="K192" s="365"/>
      <c r="L192" s="264"/>
      <c r="M192" s="365"/>
      <c r="N192" s="365"/>
      <c r="O192" s="264"/>
      <c r="P192" s="264"/>
      <c r="Q192" s="264"/>
      <c r="R192" s="264"/>
      <c r="S192" s="264"/>
      <c r="T192" s="264"/>
      <c r="U192" s="264"/>
      <c r="V192" s="264"/>
      <c r="W192" s="264"/>
      <c r="X192" s="264"/>
      <c r="Y192" s="264"/>
      <c r="Z192" s="264"/>
      <c r="AA192" s="264"/>
      <c r="AB192" s="264"/>
      <c r="AC192" s="264"/>
      <c r="AD192" s="264"/>
      <c r="AE192" s="264"/>
      <c r="AF192" s="264"/>
      <c r="AG192" s="264"/>
      <c r="AH192" s="264"/>
      <c r="AI192" s="264"/>
      <c r="AJ192" s="264"/>
      <c r="AK192" s="264"/>
      <c r="AL192" s="264"/>
      <c r="AM192" s="264"/>
      <c r="AN192" s="264"/>
    </row>
    <row r="193" spans="2:40" x14ac:dyDescent="0.4">
      <c r="B193" s="264"/>
      <c r="C193" s="365"/>
      <c r="D193" s="264"/>
      <c r="E193" s="264"/>
      <c r="F193" s="264"/>
      <c r="G193" s="264"/>
      <c r="H193" s="264"/>
      <c r="I193" s="264"/>
      <c r="J193" s="264"/>
      <c r="K193" s="365"/>
      <c r="L193" s="264"/>
      <c r="M193" s="365"/>
      <c r="N193" s="365"/>
      <c r="O193" s="264"/>
      <c r="P193" s="264"/>
      <c r="Q193" s="264"/>
      <c r="R193" s="264"/>
      <c r="S193" s="264"/>
      <c r="T193" s="264"/>
      <c r="U193" s="264"/>
      <c r="V193" s="264"/>
      <c r="W193" s="264"/>
      <c r="X193" s="264"/>
      <c r="Y193" s="264"/>
      <c r="Z193" s="264"/>
      <c r="AA193" s="264"/>
      <c r="AB193" s="264"/>
      <c r="AC193" s="264"/>
      <c r="AD193" s="264"/>
      <c r="AE193" s="264"/>
      <c r="AF193" s="264"/>
      <c r="AG193" s="264"/>
      <c r="AH193" s="264"/>
      <c r="AI193" s="264"/>
      <c r="AJ193" s="264"/>
      <c r="AK193" s="264"/>
      <c r="AL193" s="264"/>
      <c r="AM193" s="264"/>
      <c r="AN193" s="264"/>
    </row>
    <row r="194" spans="2:40" x14ac:dyDescent="0.4">
      <c r="B194" s="264"/>
      <c r="C194" s="365"/>
      <c r="D194" s="264"/>
      <c r="E194" s="264"/>
      <c r="F194" s="264"/>
      <c r="G194" s="264"/>
      <c r="H194" s="264"/>
      <c r="I194" s="264"/>
      <c r="J194" s="264"/>
      <c r="K194" s="365"/>
      <c r="L194" s="264"/>
      <c r="M194" s="365"/>
      <c r="N194" s="365"/>
      <c r="O194" s="264"/>
      <c r="P194" s="264"/>
      <c r="Q194" s="264"/>
      <c r="R194" s="264"/>
      <c r="S194" s="264"/>
      <c r="T194" s="264"/>
      <c r="U194" s="264"/>
      <c r="V194" s="264"/>
      <c r="W194" s="264"/>
      <c r="X194" s="264"/>
      <c r="Y194" s="264"/>
      <c r="Z194" s="264"/>
      <c r="AA194" s="264"/>
      <c r="AB194" s="264"/>
      <c r="AC194" s="264"/>
      <c r="AD194" s="264"/>
      <c r="AE194" s="264"/>
      <c r="AF194" s="264"/>
      <c r="AG194" s="264"/>
      <c r="AH194" s="264"/>
      <c r="AI194" s="264"/>
      <c r="AJ194" s="264"/>
      <c r="AK194" s="264"/>
      <c r="AL194" s="264"/>
      <c r="AM194" s="264"/>
      <c r="AN194" s="264"/>
    </row>
    <row r="195" spans="2:40" x14ac:dyDescent="0.4">
      <c r="B195" s="264"/>
      <c r="C195" s="365"/>
      <c r="D195" s="264"/>
      <c r="E195" s="264"/>
      <c r="F195" s="264"/>
      <c r="G195" s="264"/>
      <c r="H195" s="264"/>
      <c r="I195" s="264"/>
      <c r="J195" s="264"/>
      <c r="K195" s="365"/>
      <c r="L195" s="264"/>
      <c r="M195" s="365"/>
      <c r="N195" s="365"/>
      <c r="O195" s="264"/>
      <c r="P195" s="264"/>
      <c r="Q195" s="264"/>
      <c r="R195" s="264"/>
      <c r="S195" s="264"/>
      <c r="T195" s="264"/>
      <c r="U195" s="264"/>
      <c r="V195" s="264"/>
      <c r="W195" s="264"/>
      <c r="X195" s="264"/>
      <c r="Y195" s="264"/>
      <c r="Z195" s="264"/>
      <c r="AA195" s="264"/>
      <c r="AB195" s="264"/>
      <c r="AC195" s="264"/>
      <c r="AD195" s="264"/>
      <c r="AE195" s="264"/>
      <c r="AF195" s="264"/>
      <c r="AG195" s="264"/>
      <c r="AH195" s="264"/>
      <c r="AI195" s="264"/>
      <c r="AJ195" s="264"/>
      <c r="AK195" s="264"/>
      <c r="AL195" s="264"/>
      <c r="AM195" s="264"/>
      <c r="AN195" s="264"/>
    </row>
    <row r="196" spans="2:40" x14ac:dyDescent="0.4">
      <c r="B196" s="264"/>
      <c r="C196" s="365"/>
      <c r="D196" s="264"/>
      <c r="E196" s="264"/>
      <c r="F196" s="264"/>
      <c r="G196" s="264"/>
      <c r="H196" s="264"/>
      <c r="I196" s="264"/>
      <c r="J196" s="264"/>
      <c r="K196" s="365"/>
      <c r="L196" s="264"/>
      <c r="M196" s="365"/>
      <c r="N196" s="365"/>
      <c r="O196" s="264"/>
      <c r="P196" s="264"/>
      <c r="Q196" s="264"/>
      <c r="R196" s="264"/>
      <c r="S196" s="264"/>
      <c r="T196" s="264"/>
      <c r="U196" s="264"/>
      <c r="V196" s="264"/>
      <c r="W196" s="264"/>
      <c r="X196" s="264"/>
      <c r="Y196" s="264"/>
      <c r="Z196" s="264"/>
      <c r="AA196" s="264"/>
      <c r="AB196" s="264"/>
      <c r="AC196" s="264"/>
      <c r="AD196" s="264"/>
      <c r="AE196" s="264"/>
      <c r="AF196" s="264"/>
      <c r="AG196" s="264"/>
      <c r="AH196" s="264"/>
      <c r="AI196" s="264"/>
      <c r="AJ196" s="264"/>
      <c r="AK196" s="264"/>
      <c r="AL196" s="264"/>
      <c r="AM196" s="264"/>
      <c r="AN196" s="264"/>
    </row>
    <row r="197" spans="2:40" x14ac:dyDescent="0.4">
      <c r="B197" s="264"/>
      <c r="C197" s="365"/>
      <c r="D197" s="264"/>
      <c r="E197" s="264"/>
      <c r="F197" s="264"/>
      <c r="G197" s="264"/>
      <c r="H197" s="264"/>
      <c r="I197" s="264"/>
      <c r="J197" s="264"/>
      <c r="K197" s="365"/>
      <c r="L197" s="264"/>
      <c r="M197" s="365"/>
      <c r="N197" s="365"/>
      <c r="O197" s="264"/>
      <c r="P197" s="264"/>
      <c r="Q197" s="264"/>
      <c r="R197" s="264"/>
      <c r="S197" s="264"/>
      <c r="T197" s="264"/>
      <c r="U197" s="264"/>
      <c r="V197" s="264"/>
      <c r="W197" s="264"/>
      <c r="X197" s="264"/>
      <c r="Y197" s="264"/>
      <c r="Z197" s="264"/>
      <c r="AA197" s="264"/>
      <c r="AB197" s="264"/>
      <c r="AC197" s="264"/>
      <c r="AD197" s="264"/>
      <c r="AE197" s="264"/>
      <c r="AF197" s="264"/>
      <c r="AG197" s="264"/>
      <c r="AH197" s="264"/>
      <c r="AI197" s="264"/>
      <c r="AJ197" s="264"/>
      <c r="AK197" s="264"/>
      <c r="AL197" s="264"/>
      <c r="AM197" s="264"/>
      <c r="AN197" s="264"/>
    </row>
    <row r="198" spans="2:40" x14ac:dyDescent="0.4">
      <c r="B198" s="264"/>
      <c r="C198" s="365"/>
      <c r="D198" s="264"/>
      <c r="E198" s="264"/>
      <c r="F198" s="264"/>
      <c r="G198" s="264"/>
      <c r="H198" s="264"/>
      <c r="I198" s="264"/>
      <c r="J198" s="264"/>
      <c r="K198" s="365"/>
      <c r="L198" s="264"/>
      <c r="M198" s="365"/>
      <c r="N198" s="365"/>
      <c r="O198" s="264"/>
      <c r="P198" s="264"/>
      <c r="Q198" s="264"/>
      <c r="R198" s="264"/>
      <c r="S198" s="264"/>
      <c r="T198" s="264"/>
      <c r="U198" s="264"/>
      <c r="V198" s="264"/>
      <c r="W198" s="264"/>
      <c r="X198" s="264"/>
      <c r="Y198" s="264"/>
      <c r="Z198" s="264"/>
      <c r="AA198" s="264"/>
      <c r="AB198" s="264"/>
      <c r="AC198" s="264"/>
      <c r="AD198" s="264"/>
      <c r="AE198" s="264"/>
      <c r="AF198" s="264"/>
      <c r="AG198" s="264"/>
      <c r="AH198" s="264"/>
      <c r="AI198" s="264"/>
      <c r="AJ198" s="264"/>
      <c r="AK198" s="264"/>
      <c r="AL198" s="264"/>
      <c r="AM198" s="264"/>
      <c r="AN198" s="264"/>
    </row>
    <row r="199" spans="2:40" x14ac:dyDescent="0.4">
      <c r="B199" s="264"/>
      <c r="C199" s="365"/>
      <c r="D199" s="264"/>
      <c r="E199" s="264"/>
      <c r="F199" s="264"/>
      <c r="G199" s="264"/>
      <c r="H199" s="264"/>
      <c r="I199" s="264"/>
      <c r="J199" s="264"/>
      <c r="K199" s="365"/>
      <c r="L199" s="264"/>
      <c r="M199" s="365"/>
      <c r="N199" s="365"/>
      <c r="O199" s="264"/>
      <c r="P199" s="264"/>
      <c r="Q199" s="264"/>
      <c r="R199" s="264"/>
      <c r="S199" s="264"/>
      <c r="T199" s="264"/>
      <c r="U199" s="264"/>
      <c r="V199" s="264"/>
      <c r="W199" s="264"/>
      <c r="X199" s="264"/>
      <c r="Y199" s="264"/>
      <c r="Z199" s="264"/>
      <c r="AA199" s="264"/>
      <c r="AB199" s="264"/>
      <c r="AC199" s="264"/>
      <c r="AD199" s="264"/>
      <c r="AE199" s="264"/>
      <c r="AF199" s="264"/>
      <c r="AG199" s="264"/>
      <c r="AH199" s="264"/>
      <c r="AI199" s="264"/>
      <c r="AJ199" s="264"/>
      <c r="AK199" s="264"/>
      <c r="AL199" s="264"/>
      <c r="AM199" s="264"/>
      <c r="AN199" s="264"/>
    </row>
    <row r="200" spans="2:40" x14ac:dyDescent="0.4">
      <c r="B200" s="264"/>
      <c r="C200" s="365"/>
      <c r="D200" s="264"/>
      <c r="E200" s="264"/>
      <c r="F200" s="264"/>
      <c r="G200" s="264"/>
      <c r="H200" s="264"/>
      <c r="I200" s="264"/>
      <c r="J200" s="264"/>
      <c r="K200" s="365"/>
      <c r="L200" s="264"/>
      <c r="M200" s="365"/>
      <c r="N200" s="365"/>
      <c r="O200" s="264"/>
      <c r="P200" s="264"/>
      <c r="Q200" s="264"/>
      <c r="R200" s="264"/>
      <c r="S200" s="264"/>
      <c r="T200" s="264"/>
      <c r="U200" s="264"/>
      <c r="V200" s="264"/>
      <c r="W200" s="264"/>
      <c r="X200" s="264"/>
      <c r="Y200" s="264"/>
      <c r="Z200" s="264"/>
      <c r="AA200" s="264"/>
      <c r="AB200" s="264"/>
      <c r="AC200" s="264"/>
      <c r="AD200" s="264"/>
      <c r="AE200" s="264"/>
      <c r="AF200" s="264"/>
      <c r="AG200" s="264"/>
      <c r="AH200" s="264"/>
      <c r="AI200" s="264"/>
      <c r="AJ200" s="264"/>
      <c r="AK200" s="264"/>
      <c r="AL200" s="264"/>
      <c r="AM200" s="264"/>
      <c r="AN200" s="264"/>
    </row>
    <row r="201" spans="2:40" x14ac:dyDescent="0.4">
      <c r="B201" s="264"/>
      <c r="C201" s="365"/>
      <c r="D201" s="264"/>
      <c r="E201" s="264"/>
      <c r="F201" s="264"/>
      <c r="G201" s="264"/>
      <c r="H201" s="264"/>
      <c r="I201" s="264"/>
      <c r="J201" s="264"/>
      <c r="K201" s="365"/>
      <c r="L201" s="264"/>
      <c r="M201" s="365"/>
      <c r="N201" s="365"/>
      <c r="O201" s="264"/>
      <c r="P201" s="264"/>
      <c r="Q201" s="264"/>
      <c r="R201" s="264"/>
      <c r="S201" s="264"/>
      <c r="T201" s="264"/>
      <c r="U201" s="264"/>
      <c r="V201" s="264"/>
      <c r="W201" s="264"/>
      <c r="X201" s="264"/>
      <c r="Y201" s="264"/>
      <c r="Z201" s="264"/>
      <c r="AA201" s="264"/>
      <c r="AB201" s="264"/>
      <c r="AC201" s="264"/>
      <c r="AD201" s="264"/>
      <c r="AE201" s="264"/>
      <c r="AF201" s="264"/>
      <c r="AG201" s="264"/>
      <c r="AH201" s="264"/>
      <c r="AI201" s="264"/>
      <c r="AJ201" s="264"/>
      <c r="AK201" s="264"/>
      <c r="AL201" s="264"/>
      <c r="AM201" s="264"/>
      <c r="AN201" s="264"/>
    </row>
    <row r="202" spans="2:40" x14ac:dyDescent="0.4">
      <c r="B202" s="264"/>
      <c r="C202" s="365"/>
      <c r="D202" s="264"/>
      <c r="E202" s="264"/>
      <c r="F202" s="264"/>
      <c r="G202" s="264"/>
      <c r="H202" s="264"/>
      <c r="I202" s="264"/>
      <c r="J202" s="264"/>
      <c r="K202" s="365"/>
      <c r="L202" s="264"/>
      <c r="M202" s="365"/>
      <c r="N202" s="365"/>
      <c r="O202" s="264"/>
      <c r="P202" s="264"/>
      <c r="Q202" s="264"/>
      <c r="R202" s="264"/>
      <c r="S202" s="264"/>
      <c r="T202" s="264"/>
      <c r="U202" s="264"/>
      <c r="V202" s="264"/>
      <c r="W202" s="264"/>
      <c r="X202" s="264"/>
      <c r="Y202" s="264"/>
      <c r="Z202" s="264"/>
      <c r="AA202" s="264"/>
      <c r="AB202" s="264"/>
      <c r="AC202" s="264"/>
      <c r="AD202" s="264"/>
      <c r="AE202" s="264"/>
      <c r="AF202" s="264"/>
      <c r="AG202" s="264"/>
      <c r="AH202" s="264"/>
      <c r="AI202" s="264"/>
      <c r="AJ202" s="264"/>
      <c r="AK202" s="264"/>
      <c r="AL202" s="264"/>
      <c r="AM202" s="264"/>
      <c r="AN202" s="264"/>
    </row>
    <row r="203" spans="2:40" x14ac:dyDescent="0.4">
      <c r="B203" s="264"/>
      <c r="C203" s="365"/>
      <c r="D203" s="264"/>
      <c r="E203" s="264"/>
      <c r="F203" s="264"/>
      <c r="G203" s="264"/>
      <c r="H203" s="264"/>
      <c r="I203" s="264"/>
      <c r="J203" s="264"/>
      <c r="K203" s="365"/>
      <c r="L203" s="264"/>
      <c r="M203" s="365"/>
      <c r="N203" s="365"/>
      <c r="O203" s="264"/>
      <c r="P203" s="264"/>
      <c r="Q203" s="264"/>
      <c r="R203" s="264"/>
      <c r="S203" s="264"/>
      <c r="T203" s="264"/>
      <c r="U203" s="264"/>
      <c r="V203" s="264"/>
      <c r="W203" s="264"/>
      <c r="X203" s="264"/>
      <c r="Y203" s="264"/>
      <c r="Z203" s="264"/>
      <c r="AA203" s="264"/>
      <c r="AB203" s="264"/>
      <c r="AC203" s="264"/>
      <c r="AD203" s="264"/>
      <c r="AE203" s="264"/>
      <c r="AF203" s="264"/>
      <c r="AG203" s="264"/>
      <c r="AH203" s="264"/>
      <c r="AI203" s="264"/>
      <c r="AJ203" s="264"/>
      <c r="AK203" s="264"/>
      <c r="AL203" s="264"/>
      <c r="AM203" s="264"/>
      <c r="AN203" s="264"/>
    </row>
    <row r="204" spans="2:40" x14ac:dyDescent="0.4">
      <c r="B204" s="264"/>
      <c r="C204" s="365"/>
      <c r="D204" s="264"/>
      <c r="E204" s="264"/>
      <c r="F204" s="264"/>
      <c r="G204" s="264"/>
      <c r="H204" s="264"/>
      <c r="I204" s="264"/>
      <c r="J204" s="264"/>
      <c r="K204" s="365"/>
      <c r="L204" s="264"/>
      <c r="M204" s="365"/>
      <c r="N204" s="365"/>
      <c r="O204" s="264"/>
      <c r="P204" s="264"/>
      <c r="Q204" s="264"/>
      <c r="R204" s="264"/>
      <c r="S204" s="264"/>
      <c r="T204" s="264"/>
      <c r="U204" s="264"/>
      <c r="V204" s="264"/>
      <c r="W204" s="264"/>
      <c r="X204" s="264"/>
      <c r="Y204" s="264"/>
      <c r="Z204" s="264"/>
      <c r="AA204" s="264"/>
      <c r="AB204" s="264"/>
      <c r="AC204" s="264"/>
      <c r="AD204" s="264"/>
      <c r="AE204" s="264"/>
      <c r="AF204" s="264"/>
      <c r="AG204" s="264"/>
      <c r="AH204" s="264"/>
      <c r="AI204" s="264"/>
      <c r="AJ204" s="264"/>
      <c r="AK204" s="264"/>
      <c r="AL204" s="264"/>
      <c r="AM204" s="264"/>
      <c r="AN204" s="264"/>
    </row>
    <row r="205" spans="2:40" x14ac:dyDescent="0.4">
      <c r="B205" s="264"/>
      <c r="C205" s="365"/>
      <c r="D205" s="264"/>
      <c r="E205" s="264"/>
      <c r="F205" s="264"/>
      <c r="G205" s="264"/>
      <c r="H205" s="264"/>
      <c r="I205" s="264"/>
      <c r="J205" s="264"/>
      <c r="K205" s="365"/>
      <c r="L205" s="264"/>
      <c r="M205" s="365"/>
      <c r="N205" s="365"/>
      <c r="O205" s="264"/>
      <c r="P205" s="264"/>
      <c r="Q205" s="264"/>
      <c r="R205" s="264"/>
      <c r="S205" s="264"/>
      <c r="T205" s="264"/>
      <c r="U205" s="264"/>
      <c r="V205" s="264"/>
      <c r="W205" s="264"/>
      <c r="X205" s="264"/>
      <c r="Y205" s="264"/>
      <c r="Z205" s="264"/>
      <c r="AA205" s="264"/>
      <c r="AB205" s="264"/>
      <c r="AC205" s="264"/>
      <c r="AD205" s="264"/>
      <c r="AE205" s="264"/>
      <c r="AF205" s="264"/>
      <c r="AG205" s="264"/>
      <c r="AH205" s="264"/>
      <c r="AI205" s="264"/>
      <c r="AJ205" s="264"/>
      <c r="AK205" s="264"/>
      <c r="AL205" s="264"/>
      <c r="AM205" s="264"/>
      <c r="AN205" s="264"/>
    </row>
    <row r="206" spans="2:40" x14ac:dyDescent="0.4">
      <c r="B206" s="264"/>
      <c r="C206" s="365"/>
      <c r="D206" s="264"/>
      <c r="E206" s="264"/>
      <c r="F206" s="264"/>
      <c r="G206" s="264"/>
      <c r="H206" s="264"/>
      <c r="I206" s="264"/>
      <c r="J206" s="264"/>
      <c r="K206" s="365"/>
      <c r="L206" s="264"/>
      <c r="M206" s="365"/>
      <c r="N206" s="365"/>
      <c r="O206" s="264"/>
      <c r="P206" s="264"/>
      <c r="Q206" s="264"/>
      <c r="R206" s="264"/>
      <c r="S206" s="264"/>
      <c r="T206" s="264"/>
      <c r="U206" s="264"/>
      <c r="V206" s="264"/>
      <c r="W206" s="264"/>
      <c r="X206" s="264"/>
      <c r="Y206" s="264"/>
      <c r="Z206" s="264"/>
      <c r="AA206" s="264"/>
      <c r="AB206" s="264"/>
      <c r="AC206" s="264"/>
      <c r="AD206" s="264"/>
      <c r="AE206" s="264"/>
      <c r="AF206" s="264"/>
      <c r="AG206" s="264"/>
      <c r="AH206" s="264"/>
      <c r="AI206" s="264"/>
      <c r="AJ206" s="264"/>
      <c r="AK206" s="264"/>
      <c r="AL206" s="264"/>
      <c r="AM206" s="264"/>
      <c r="AN206" s="264"/>
    </row>
    <row r="207" spans="2:40" x14ac:dyDescent="0.4">
      <c r="B207" s="264"/>
      <c r="C207" s="365"/>
      <c r="D207" s="264"/>
      <c r="E207" s="264"/>
      <c r="F207" s="264"/>
      <c r="G207" s="264"/>
      <c r="H207" s="264"/>
      <c r="I207" s="264"/>
      <c r="J207" s="264"/>
      <c r="K207" s="365"/>
      <c r="L207" s="264"/>
      <c r="M207" s="365"/>
      <c r="N207" s="365"/>
      <c r="O207" s="264"/>
      <c r="P207" s="264"/>
      <c r="Q207" s="264"/>
      <c r="R207" s="264"/>
      <c r="S207" s="264"/>
      <c r="T207" s="264"/>
      <c r="U207" s="264"/>
      <c r="V207" s="264"/>
      <c r="W207" s="264"/>
      <c r="X207" s="264"/>
      <c r="Y207" s="264"/>
      <c r="Z207" s="264"/>
      <c r="AA207" s="264"/>
      <c r="AB207" s="264"/>
      <c r="AC207" s="264"/>
      <c r="AD207" s="264"/>
      <c r="AE207" s="264"/>
      <c r="AF207" s="264"/>
      <c r="AG207" s="264"/>
      <c r="AH207" s="264"/>
      <c r="AI207" s="264"/>
      <c r="AJ207" s="264"/>
      <c r="AK207" s="264"/>
      <c r="AL207" s="264"/>
      <c r="AM207" s="264"/>
      <c r="AN207" s="264"/>
    </row>
    <row r="208" spans="2:40" x14ac:dyDescent="0.4">
      <c r="B208" s="264"/>
      <c r="C208" s="365"/>
      <c r="D208" s="264"/>
      <c r="E208" s="264"/>
      <c r="F208" s="264"/>
      <c r="G208" s="264"/>
      <c r="H208" s="264"/>
      <c r="I208" s="264"/>
      <c r="J208" s="264"/>
      <c r="K208" s="365"/>
      <c r="L208" s="264"/>
      <c r="M208" s="365"/>
      <c r="N208" s="365"/>
      <c r="O208" s="264"/>
      <c r="P208" s="264"/>
      <c r="Q208" s="264"/>
      <c r="R208" s="264"/>
      <c r="S208" s="264"/>
      <c r="T208" s="264"/>
      <c r="U208" s="264"/>
      <c r="V208" s="264"/>
      <c r="W208" s="264"/>
      <c r="X208" s="264"/>
      <c r="Y208" s="264"/>
      <c r="Z208" s="264"/>
      <c r="AA208" s="264"/>
      <c r="AB208" s="264"/>
      <c r="AC208" s="264"/>
      <c r="AD208" s="264"/>
      <c r="AE208" s="264"/>
      <c r="AF208" s="264"/>
      <c r="AG208" s="264"/>
      <c r="AH208" s="264"/>
      <c r="AI208" s="264"/>
      <c r="AJ208" s="264"/>
      <c r="AK208" s="264"/>
      <c r="AL208" s="264"/>
      <c r="AM208" s="264"/>
      <c r="AN208" s="264"/>
    </row>
    <row r="209" spans="2:40" x14ac:dyDescent="0.4">
      <c r="B209" s="264"/>
      <c r="C209" s="365"/>
      <c r="D209" s="264"/>
      <c r="E209" s="264"/>
      <c r="F209" s="264"/>
      <c r="G209" s="264"/>
      <c r="H209" s="264"/>
      <c r="I209" s="264"/>
      <c r="J209" s="264"/>
      <c r="K209" s="365"/>
      <c r="L209" s="264"/>
      <c r="M209" s="365"/>
      <c r="N209" s="365"/>
      <c r="O209" s="264"/>
      <c r="P209" s="264"/>
      <c r="Q209" s="264"/>
      <c r="R209" s="264"/>
      <c r="S209" s="264"/>
      <c r="T209" s="264"/>
      <c r="U209" s="264"/>
      <c r="V209" s="264"/>
      <c r="W209" s="264"/>
      <c r="X209" s="264"/>
      <c r="Y209" s="264"/>
      <c r="Z209" s="264"/>
      <c r="AA209" s="264"/>
      <c r="AB209" s="264"/>
      <c r="AC209" s="264"/>
      <c r="AD209" s="264"/>
      <c r="AE209" s="264"/>
      <c r="AF209" s="264"/>
      <c r="AG209" s="264"/>
      <c r="AH209" s="264"/>
      <c r="AI209" s="264"/>
      <c r="AJ209" s="264"/>
      <c r="AK209" s="264"/>
      <c r="AL209" s="264"/>
      <c r="AM209" s="264"/>
      <c r="AN209" s="264"/>
    </row>
    <row r="210" spans="2:40" x14ac:dyDescent="0.4">
      <c r="B210" s="264"/>
      <c r="C210" s="365"/>
      <c r="D210" s="264"/>
      <c r="E210" s="264"/>
      <c r="F210" s="264"/>
      <c r="G210" s="264"/>
      <c r="H210" s="264"/>
      <c r="I210" s="264"/>
      <c r="J210" s="264"/>
      <c r="K210" s="365"/>
      <c r="L210" s="264"/>
      <c r="M210" s="365"/>
      <c r="N210" s="365"/>
      <c r="O210" s="264"/>
      <c r="P210" s="264"/>
      <c r="Q210" s="264"/>
      <c r="R210" s="264"/>
      <c r="S210" s="264"/>
      <c r="T210" s="264"/>
      <c r="U210" s="264"/>
      <c r="V210" s="264"/>
      <c r="W210" s="264"/>
      <c r="X210" s="264"/>
      <c r="Y210" s="264"/>
      <c r="Z210" s="264"/>
      <c r="AA210" s="264"/>
      <c r="AB210" s="264"/>
      <c r="AC210" s="264"/>
      <c r="AD210" s="264"/>
      <c r="AE210" s="264"/>
      <c r="AF210" s="264"/>
      <c r="AG210" s="264"/>
      <c r="AH210" s="264"/>
      <c r="AI210" s="264"/>
      <c r="AJ210" s="264"/>
      <c r="AK210" s="264"/>
      <c r="AL210" s="264"/>
      <c r="AM210" s="264"/>
      <c r="AN210" s="264"/>
    </row>
    <row r="211" spans="2:40" x14ac:dyDescent="0.4">
      <c r="B211" s="264"/>
      <c r="C211" s="365"/>
      <c r="D211" s="264"/>
      <c r="E211" s="264"/>
      <c r="F211" s="264"/>
      <c r="G211" s="264"/>
      <c r="H211" s="264"/>
      <c r="I211" s="264"/>
      <c r="J211" s="264"/>
      <c r="K211" s="365"/>
      <c r="L211" s="264"/>
      <c r="M211" s="365"/>
      <c r="N211" s="365"/>
      <c r="O211" s="264"/>
      <c r="P211" s="264"/>
      <c r="Q211" s="264"/>
      <c r="R211" s="264"/>
      <c r="S211" s="264"/>
      <c r="T211" s="264"/>
      <c r="U211" s="264"/>
      <c r="V211" s="264"/>
      <c r="W211" s="264"/>
      <c r="X211" s="264"/>
      <c r="Y211" s="264"/>
      <c r="Z211" s="264"/>
      <c r="AA211" s="264"/>
      <c r="AB211" s="264"/>
      <c r="AC211" s="264"/>
      <c r="AD211" s="264"/>
      <c r="AE211" s="264"/>
      <c r="AF211" s="264"/>
      <c r="AG211" s="264"/>
      <c r="AH211" s="264"/>
      <c r="AI211" s="264"/>
      <c r="AJ211" s="264"/>
      <c r="AK211" s="264"/>
      <c r="AL211" s="264"/>
      <c r="AM211" s="264"/>
      <c r="AN211" s="264"/>
    </row>
    <row r="212" spans="2:40" x14ac:dyDescent="0.4">
      <c r="B212" s="264"/>
      <c r="C212" s="365"/>
      <c r="D212" s="264"/>
      <c r="E212" s="264"/>
      <c r="F212" s="264"/>
      <c r="G212" s="264"/>
      <c r="H212" s="264"/>
      <c r="I212" s="264"/>
      <c r="J212" s="264"/>
      <c r="K212" s="365"/>
      <c r="L212" s="264"/>
      <c r="M212" s="365"/>
      <c r="N212" s="365"/>
      <c r="O212" s="264"/>
      <c r="P212" s="264"/>
      <c r="Q212" s="264"/>
      <c r="R212" s="264"/>
      <c r="S212" s="264"/>
      <c r="T212" s="264"/>
      <c r="U212" s="264"/>
      <c r="V212" s="264"/>
      <c r="W212" s="264"/>
      <c r="X212" s="264"/>
      <c r="Y212" s="264"/>
      <c r="Z212" s="264"/>
      <c r="AA212" s="264"/>
      <c r="AB212" s="264"/>
      <c r="AC212" s="264"/>
      <c r="AD212" s="264"/>
      <c r="AE212" s="264"/>
      <c r="AF212" s="264"/>
      <c r="AG212" s="264"/>
      <c r="AH212" s="264"/>
      <c r="AI212" s="264"/>
      <c r="AJ212" s="264"/>
      <c r="AK212" s="264"/>
      <c r="AL212" s="264"/>
      <c r="AM212" s="264"/>
      <c r="AN212" s="264"/>
    </row>
    <row r="213" spans="2:40" x14ac:dyDescent="0.4">
      <c r="B213" s="264"/>
      <c r="C213" s="365"/>
      <c r="D213" s="264"/>
      <c r="E213" s="264"/>
      <c r="F213" s="264"/>
      <c r="G213" s="264"/>
      <c r="H213" s="264"/>
      <c r="I213" s="264"/>
      <c r="J213" s="264"/>
      <c r="K213" s="365"/>
      <c r="L213" s="264"/>
      <c r="M213" s="365"/>
      <c r="N213" s="365"/>
      <c r="O213" s="264"/>
      <c r="P213" s="264"/>
      <c r="Q213" s="264"/>
      <c r="R213" s="264"/>
      <c r="S213" s="264"/>
      <c r="T213" s="264"/>
      <c r="U213" s="264"/>
      <c r="V213" s="264"/>
      <c r="W213" s="264"/>
      <c r="X213" s="264"/>
      <c r="Y213" s="264"/>
      <c r="Z213" s="264"/>
      <c r="AA213" s="264"/>
      <c r="AB213" s="264"/>
      <c r="AC213" s="264"/>
      <c r="AD213" s="264"/>
      <c r="AE213" s="264"/>
      <c r="AF213" s="264"/>
      <c r="AG213" s="264"/>
      <c r="AH213" s="264"/>
      <c r="AI213" s="264"/>
      <c r="AJ213" s="264"/>
      <c r="AK213" s="264"/>
      <c r="AL213" s="264"/>
      <c r="AM213" s="264"/>
      <c r="AN213" s="264"/>
    </row>
  </sheetData>
  <sheetProtection formatCells="0" selectLockedCells="1"/>
  <mergeCells count="624">
    <mergeCell ref="AA153:AD153"/>
    <mergeCell ref="L154:S154"/>
    <mergeCell ref="T154:U154"/>
    <mergeCell ref="V154:W154"/>
    <mergeCell ref="X154:Z154"/>
    <mergeCell ref="AA154:AC154"/>
    <mergeCell ref="V152:W152"/>
    <mergeCell ref="X152:Z152"/>
    <mergeCell ref="H153:H154"/>
    <mergeCell ref="I153:I154"/>
    <mergeCell ref="J153:J154"/>
    <mergeCell ref="K153:K154"/>
    <mergeCell ref="L153:S153"/>
    <mergeCell ref="T153:U153"/>
    <mergeCell ref="V153:W153"/>
    <mergeCell ref="X153:Z153"/>
    <mergeCell ref="B150:B154"/>
    <mergeCell ref="C150:C154"/>
    <mergeCell ref="D150:G150"/>
    <mergeCell ref="H150:K150"/>
    <mergeCell ref="L150:S150"/>
    <mergeCell ref="T150:U150"/>
    <mergeCell ref="AA147:AD147"/>
    <mergeCell ref="L148:S148"/>
    <mergeCell ref="T148:U148"/>
    <mergeCell ref="V148:W148"/>
    <mergeCell ref="X148:Z148"/>
    <mergeCell ref="AA148:AC148"/>
    <mergeCell ref="B144:B148"/>
    <mergeCell ref="C144:C148"/>
    <mergeCell ref="V150:W150"/>
    <mergeCell ref="X150:Z150"/>
    <mergeCell ref="D151:G154"/>
    <mergeCell ref="H151:K152"/>
    <mergeCell ref="L151:S151"/>
    <mergeCell ref="T151:U151"/>
    <mergeCell ref="V151:W151"/>
    <mergeCell ref="X151:Z151"/>
    <mergeCell ref="L152:S152"/>
    <mergeCell ref="T152:U152"/>
    <mergeCell ref="V144:W144"/>
    <mergeCell ref="X144:Z144"/>
    <mergeCell ref="D145:G148"/>
    <mergeCell ref="H145:K146"/>
    <mergeCell ref="L145:S145"/>
    <mergeCell ref="T145:U145"/>
    <mergeCell ref="V145:W145"/>
    <mergeCell ref="X145:Z145"/>
    <mergeCell ref="L146:S146"/>
    <mergeCell ref="T146:U146"/>
    <mergeCell ref="D144:G144"/>
    <mergeCell ref="H144:K144"/>
    <mergeCell ref="L144:S144"/>
    <mergeCell ref="T144:U144"/>
    <mergeCell ref="V146:W146"/>
    <mergeCell ref="X146:Z146"/>
    <mergeCell ref="H147:H148"/>
    <mergeCell ref="I147:I148"/>
    <mergeCell ref="J147:J148"/>
    <mergeCell ref="K147:K148"/>
    <mergeCell ref="L147:S147"/>
    <mergeCell ref="T147:U147"/>
    <mergeCell ref="V147:W147"/>
    <mergeCell ref="X147:Z147"/>
    <mergeCell ref="AA141:AD141"/>
    <mergeCell ref="L142:S142"/>
    <mergeCell ref="T142:U142"/>
    <mergeCell ref="V142:W142"/>
    <mergeCell ref="X142:Z142"/>
    <mergeCell ref="AA142:AC142"/>
    <mergeCell ref="V140:W140"/>
    <mergeCell ref="X140:Z140"/>
    <mergeCell ref="H141:H142"/>
    <mergeCell ref="I141:I142"/>
    <mergeCell ref="J141:J142"/>
    <mergeCell ref="K141:K142"/>
    <mergeCell ref="L141:S141"/>
    <mergeCell ref="T141:U141"/>
    <mergeCell ref="V141:W141"/>
    <mergeCell ref="X141:Z141"/>
    <mergeCell ref="B138:B142"/>
    <mergeCell ref="C138:C142"/>
    <mergeCell ref="D138:G138"/>
    <mergeCell ref="H138:K138"/>
    <mergeCell ref="L138:S138"/>
    <mergeCell ref="T138:U138"/>
    <mergeCell ref="AA135:AD135"/>
    <mergeCell ref="L136:S136"/>
    <mergeCell ref="T136:U136"/>
    <mergeCell ref="V136:W136"/>
    <mergeCell ref="X136:Z136"/>
    <mergeCell ref="AA136:AC136"/>
    <mergeCell ref="B132:B136"/>
    <mergeCell ref="C132:C136"/>
    <mergeCell ref="V138:W138"/>
    <mergeCell ref="X138:Z138"/>
    <mergeCell ref="D139:G142"/>
    <mergeCell ref="H139:K140"/>
    <mergeCell ref="L139:S139"/>
    <mergeCell ref="T139:U139"/>
    <mergeCell ref="V139:W139"/>
    <mergeCell ref="X139:Z139"/>
    <mergeCell ref="L140:S140"/>
    <mergeCell ref="T140:U140"/>
    <mergeCell ref="V132:W132"/>
    <mergeCell ref="X132:Z132"/>
    <mergeCell ref="D133:G136"/>
    <mergeCell ref="H133:K134"/>
    <mergeCell ref="L133:S133"/>
    <mergeCell ref="T133:U133"/>
    <mergeCell ref="V133:W133"/>
    <mergeCell ref="X133:Z133"/>
    <mergeCell ref="L134:S134"/>
    <mergeCell ref="T134:U134"/>
    <mergeCell ref="D132:G132"/>
    <mergeCell ref="H132:K132"/>
    <mergeCell ref="L132:S132"/>
    <mergeCell ref="T132:U132"/>
    <mergeCell ref="V134:W134"/>
    <mergeCell ref="X134:Z134"/>
    <mergeCell ref="H135:H136"/>
    <mergeCell ref="I135:I136"/>
    <mergeCell ref="J135:J136"/>
    <mergeCell ref="K135:K136"/>
    <mergeCell ref="L135:S135"/>
    <mergeCell ref="T135:U135"/>
    <mergeCell ref="V135:W135"/>
    <mergeCell ref="X135:Z135"/>
    <mergeCell ref="AA129:AD129"/>
    <mergeCell ref="L130:S130"/>
    <mergeCell ref="T130:U130"/>
    <mergeCell ref="V130:W130"/>
    <mergeCell ref="X130:Z130"/>
    <mergeCell ref="AA130:AC130"/>
    <mergeCell ref="V128:W128"/>
    <mergeCell ref="X128:Z128"/>
    <mergeCell ref="H129:H130"/>
    <mergeCell ref="I129:I130"/>
    <mergeCell ref="J129:J130"/>
    <mergeCell ref="K129:K130"/>
    <mergeCell ref="L129:S129"/>
    <mergeCell ref="T129:U129"/>
    <mergeCell ref="V129:W129"/>
    <mergeCell ref="X129:Z129"/>
    <mergeCell ref="B126:B130"/>
    <mergeCell ref="C126:C130"/>
    <mergeCell ref="D126:G126"/>
    <mergeCell ref="H126:K126"/>
    <mergeCell ref="L126:S126"/>
    <mergeCell ref="T126:U126"/>
    <mergeCell ref="AA123:AD123"/>
    <mergeCell ref="L124:S124"/>
    <mergeCell ref="T124:U124"/>
    <mergeCell ref="V124:W124"/>
    <mergeCell ref="X124:Z124"/>
    <mergeCell ref="AA124:AC124"/>
    <mergeCell ref="B120:B124"/>
    <mergeCell ref="C120:C124"/>
    <mergeCell ref="V126:W126"/>
    <mergeCell ref="X126:Z126"/>
    <mergeCell ref="D127:G130"/>
    <mergeCell ref="H127:K128"/>
    <mergeCell ref="L127:S127"/>
    <mergeCell ref="T127:U127"/>
    <mergeCell ref="V127:W127"/>
    <mergeCell ref="X127:Z127"/>
    <mergeCell ref="L128:S128"/>
    <mergeCell ref="T128:U128"/>
    <mergeCell ref="V120:W120"/>
    <mergeCell ref="X120:Z120"/>
    <mergeCell ref="D121:G124"/>
    <mergeCell ref="H121:K122"/>
    <mergeCell ref="L121:S121"/>
    <mergeCell ref="T121:U121"/>
    <mergeCell ref="V121:W121"/>
    <mergeCell ref="X121:Z121"/>
    <mergeCell ref="L122:S122"/>
    <mergeCell ref="T122:U122"/>
    <mergeCell ref="D120:G120"/>
    <mergeCell ref="H120:K120"/>
    <mergeCell ref="L120:S120"/>
    <mergeCell ref="T120:U120"/>
    <mergeCell ref="V122:W122"/>
    <mergeCell ref="X122:Z122"/>
    <mergeCell ref="H123:H124"/>
    <mergeCell ref="I123:I124"/>
    <mergeCell ref="J123:J124"/>
    <mergeCell ref="K123:K124"/>
    <mergeCell ref="L123:S123"/>
    <mergeCell ref="T123:U123"/>
    <mergeCell ref="V123:W123"/>
    <mergeCell ref="X123:Z123"/>
    <mergeCell ref="AA117:AD117"/>
    <mergeCell ref="L118:S118"/>
    <mergeCell ref="T118:U118"/>
    <mergeCell ref="V118:W118"/>
    <mergeCell ref="X118:Z118"/>
    <mergeCell ref="AA118:AC118"/>
    <mergeCell ref="H117:H118"/>
    <mergeCell ref="I117:I118"/>
    <mergeCell ref="J117:J118"/>
    <mergeCell ref="K117:K118"/>
    <mergeCell ref="L117:S117"/>
    <mergeCell ref="T117:U117"/>
    <mergeCell ref="C113:Z113"/>
    <mergeCell ref="B114:B118"/>
    <mergeCell ref="C114:C118"/>
    <mergeCell ref="D114:G114"/>
    <mergeCell ref="H114:K114"/>
    <mergeCell ref="L114:S114"/>
    <mergeCell ref="T114:U114"/>
    <mergeCell ref="V114:W114"/>
    <mergeCell ref="X114:Z114"/>
    <mergeCell ref="D115:G118"/>
    <mergeCell ref="H115:K116"/>
    <mergeCell ref="L115:S115"/>
    <mergeCell ref="T115:U115"/>
    <mergeCell ref="V115:W115"/>
    <mergeCell ref="X115:Z115"/>
    <mergeCell ref="L116:S116"/>
    <mergeCell ref="T116:U116"/>
    <mergeCell ref="V116:W116"/>
    <mergeCell ref="X116:Z116"/>
    <mergeCell ref="V117:W117"/>
    <mergeCell ref="X117:Z117"/>
    <mergeCell ref="V112:W112"/>
    <mergeCell ref="X112:Z112"/>
    <mergeCell ref="AA112:AC112"/>
    <mergeCell ref="H111:H112"/>
    <mergeCell ref="I111:I112"/>
    <mergeCell ref="J111:J112"/>
    <mergeCell ref="K111:K112"/>
    <mergeCell ref="L111:S111"/>
    <mergeCell ref="T111:U111"/>
    <mergeCell ref="C106:AA106"/>
    <mergeCell ref="B108:B112"/>
    <mergeCell ref="C108:C112"/>
    <mergeCell ref="D108:G108"/>
    <mergeCell ref="H108:K108"/>
    <mergeCell ref="L108:S108"/>
    <mergeCell ref="T108:U108"/>
    <mergeCell ref="V108:W108"/>
    <mergeCell ref="X108:Z108"/>
    <mergeCell ref="D109:G112"/>
    <mergeCell ref="H109:K110"/>
    <mergeCell ref="L109:S109"/>
    <mergeCell ref="T109:U109"/>
    <mergeCell ref="V109:W109"/>
    <mergeCell ref="X109:Z109"/>
    <mergeCell ref="L110:S110"/>
    <mergeCell ref="T110:U110"/>
    <mergeCell ref="V110:W110"/>
    <mergeCell ref="X110:Z110"/>
    <mergeCell ref="V111:W111"/>
    <mergeCell ref="X111:Z111"/>
    <mergeCell ref="AA111:AD111"/>
    <mergeCell ref="L112:S112"/>
    <mergeCell ref="T112:U112"/>
    <mergeCell ref="D104:L104"/>
    <mergeCell ref="M104:O104"/>
    <mergeCell ref="P104:S104"/>
    <mergeCell ref="D105:L105"/>
    <mergeCell ref="M105:O105"/>
    <mergeCell ref="P105:S105"/>
    <mergeCell ref="B99:J99"/>
    <mergeCell ref="C100:V100"/>
    <mergeCell ref="B102:B105"/>
    <mergeCell ref="D102:L102"/>
    <mergeCell ref="M102:O102"/>
    <mergeCell ref="P102:S102"/>
    <mergeCell ref="E103:H103"/>
    <mergeCell ref="I103:J103"/>
    <mergeCell ref="M103:O103"/>
    <mergeCell ref="P103:S103"/>
    <mergeCell ref="B96:B97"/>
    <mergeCell ref="C96:E97"/>
    <mergeCell ref="F96:I97"/>
    <mergeCell ref="J96:AE96"/>
    <mergeCell ref="J97:AE97"/>
    <mergeCell ref="J98:AE98"/>
    <mergeCell ref="C93:X93"/>
    <mergeCell ref="C94:E94"/>
    <mergeCell ref="F94:I94"/>
    <mergeCell ref="K94:N94"/>
    <mergeCell ref="O94:T94"/>
    <mergeCell ref="U94:AF94"/>
    <mergeCell ref="M88:O88"/>
    <mergeCell ref="D89:L89"/>
    <mergeCell ref="M89:O89"/>
    <mergeCell ref="D90:L90"/>
    <mergeCell ref="M90:O90"/>
    <mergeCell ref="B92:K92"/>
    <mergeCell ref="AB80:AD80"/>
    <mergeCell ref="C82:T82"/>
    <mergeCell ref="U82:V82"/>
    <mergeCell ref="B84:H84"/>
    <mergeCell ref="C85:V85"/>
    <mergeCell ref="B87:B90"/>
    <mergeCell ref="D87:L87"/>
    <mergeCell ref="M87:O87"/>
    <mergeCell ref="E88:H88"/>
    <mergeCell ref="I88:J88"/>
    <mergeCell ref="C76:C80"/>
    <mergeCell ref="D80:G80"/>
    <mergeCell ref="H80:J80"/>
    <mergeCell ref="L80:N80"/>
    <mergeCell ref="P80:R80"/>
    <mergeCell ref="T80:V80"/>
    <mergeCell ref="X80:Z80"/>
    <mergeCell ref="D79:E79"/>
    <mergeCell ref="F79:G79"/>
    <mergeCell ref="H79:I79"/>
    <mergeCell ref="L79:M79"/>
    <mergeCell ref="D78:E78"/>
    <mergeCell ref="F78:G78"/>
    <mergeCell ref="H78:I78"/>
    <mergeCell ref="L78:M78"/>
    <mergeCell ref="P78:Q78"/>
    <mergeCell ref="T78:U78"/>
    <mergeCell ref="X78:Y78"/>
    <mergeCell ref="AB78:AC78"/>
    <mergeCell ref="P79:Q79"/>
    <mergeCell ref="T79:U79"/>
    <mergeCell ref="X79:Y79"/>
    <mergeCell ref="AB79:AC79"/>
    <mergeCell ref="T76:U76"/>
    <mergeCell ref="X76:Y76"/>
    <mergeCell ref="AB76:AC76"/>
    <mergeCell ref="AB77:AC77"/>
    <mergeCell ref="D77:E77"/>
    <mergeCell ref="F77:G77"/>
    <mergeCell ref="H77:I77"/>
    <mergeCell ref="L77:M77"/>
    <mergeCell ref="P77:Q77"/>
    <mergeCell ref="T77:U77"/>
    <mergeCell ref="X77:Y77"/>
    <mergeCell ref="D76:E76"/>
    <mergeCell ref="F76:G76"/>
    <mergeCell ref="H76:I76"/>
    <mergeCell ref="L76:M76"/>
    <mergeCell ref="P76:Q76"/>
    <mergeCell ref="T73:U73"/>
    <mergeCell ref="X73:Y73"/>
    <mergeCell ref="AB73:AC73"/>
    <mergeCell ref="X74:Y74"/>
    <mergeCell ref="AB74:AC74"/>
    <mergeCell ref="D75:G75"/>
    <mergeCell ref="H75:J75"/>
    <mergeCell ref="L75:N75"/>
    <mergeCell ref="P75:R75"/>
    <mergeCell ref="T75:V75"/>
    <mergeCell ref="X75:Z75"/>
    <mergeCell ref="AB75:AD75"/>
    <mergeCell ref="D74:E74"/>
    <mergeCell ref="F74:G74"/>
    <mergeCell ref="H74:I74"/>
    <mergeCell ref="L74:M74"/>
    <mergeCell ref="P74:Q74"/>
    <mergeCell ref="T74:U74"/>
    <mergeCell ref="T71:U71"/>
    <mergeCell ref="X71:Y71"/>
    <mergeCell ref="AB71:AC71"/>
    <mergeCell ref="D72:E72"/>
    <mergeCell ref="F72:G72"/>
    <mergeCell ref="H72:I72"/>
    <mergeCell ref="L72:M72"/>
    <mergeCell ref="P72:Q72"/>
    <mergeCell ref="T72:U72"/>
    <mergeCell ref="X72:Y72"/>
    <mergeCell ref="AB72:AC72"/>
    <mergeCell ref="C71:C75"/>
    <mergeCell ref="D71:E71"/>
    <mergeCell ref="F71:G71"/>
    <mergeCell ref="H71:I71"/>
    <mergeCell ref="L71:M71"/>
    <mergeCell ref="P71:Q71"/>
    <mergeCell ref="C67:C70"/>
    <mergeCell ref="D70:E70"/>
    <mergeCell ref="F70:G70"/>
    <mergeCell ref="H70:I70"/>
    <mergeCell ref="L70:M70"/>
    <mergeCell ref="D73:E73"/>
    <mergeCell ref="F73:G73"/>
    <mergeCell ref="H73:I73"/>
    <mergeCell ref="L73:M73"/>
    <mergeCell ref="P73:Q73"/>
    <mergeCell ref="D69:E69"/>
    <mergeCell ref="F69:G69"/>
    <mergeCell ref="H69:I69"/>
    <mergeCell ref="L69:M69"/>
    <mergeCell ref="P69:Q69"/>
    <mergeCell ref="D68:E68"/>
    <mergeCell ref="F68:G68"/>
    <mergeCell ref="H68:I68"/>
    <mergeCell ref="T69:U69"/>
    <mergeCell ref="X69:Y69"/>
    <mergeCell ref="AB69:AC69"/>
    <mergeCell ref="P70:Q70"/>
    <mergeCell ref="T70:U70"/>
    <mergeCell ref="X70:Y70"/>
    <mergeCell ref="AB70:AC70"/>
    <mergeCell ref="AB67:AC67"/>
    <mergeCell ref="AF67:AG67"/>
    <mergeCell ref="AB68:AC68"/>
    <mergeCell ref="L68:M68"/>
    <mergeCell ref="P68:Q68"/>
    <mergeCell ref="T68:U68"/>
    <mergeCell ref="D67:E67"/>
    <mergeCell ref="F67:G67"/>
    <mergeCell ref="H67:I67"/>
    <mergeCell ref="L67:M67"/>
    <mergeCell ref="P67:Q67"/>
    <mergeCell ref="X68:Y68"/>
    <mergeCell ref="C63:D63"/>
    <mergeCell ref="M63:N63"/>
    <mergeCell ref="V63:AE63"/>
    <mergeCell ref="B65:B80"/>
    <mergeCell ref="I65:J65"/>
    <mergeCell ref="M65:N65"/>
    <mergeCell ref="Q65:R65"/>
    <mergeCell ref="U65:V65"/>
    <mergeCell ref="Y65:Z65"/>
    <mergeCell ref="AC65:AD65"/>
    <mergeCell ref="T66:U66"/>
    <mergeCell ref="V66:W66"/>
    <mergeCell ref="X66:Y66"/>
    <mergeCell ref="Z66:AA66"/>
    <mergeCell ref="AB66:AC66"/>
    <mergeCell ref="AD66:AE66"/>
    <mergeCell ref="H66:I66"/>
    <mergeCell ref="J66:K66"/>
    <mergeCell ref="L66:M66"/>
    <mergeCell ref="N66:O66"/>
    <mergeCell ref="P66:Q66"/>
    <mergeCell ref="R66:S66"/>
    <mergeCell ref="T67:U67"/>
    <mergeCell ref="X67:Y67"/>
    <mergeCell ref="C58:AC58"/>
    <mergeCell ref="B60:B61"/>
    <mergeCell ref="C60:G61"/>
    <mergeCell ref="H60:K61"/>
    <mergeCell ref="L60:AA60"/>
    <mergeCell ref="L61:AA61"/>
    <mergeCell ref="C53:T53"/>
    <mergeCell ref="U53:V53"/>
    <mergeCell ref="C55:T55"/>
    <mergeCell ref="U55:V55"/>
    <mergeCell ref="AC56:AI56"/>
    <mergeCell ref="B57:G57"/>
    <mergeCell ref="H57:AA57"/>
    <mergeCell ref="C51:T51"/>
    <mergeCell ref="U51:V51"/>
    <mergeCell ref="AA47:AB47"/>
    <mergeCell ref="AC47:AD47"/>
    <mergeCell ref="AE47:AF47"/>
    <mergeCell ref="D48:L48"/>
    <mergeCell ref="M48:O48"/>
    <mergeCell ref="P48:R48"/>
    <mergeCell ref="S48:V48"/>
    <mergeCell ref="X48:Z48"/>
    <mergeCell ref="AA48:AB48"/>
    <mergeCell ref="AC48:AD48"/>
    <mergeCell ref="E47:H47"/>
    <mergeCell ref="I47:J47"/>
    <mergeCell ref="M47:O47"/>
    <mergeCell ref="P47:R47"/>
    <mergeCell ref="S47:V47"/>
    <mergeCell ref="X47:Z47"/>
    <mergeCell ref="AE39:AF39"/>
    <mergeCell ref="C41:U41"/>
    <mergeCell ref="V41:W41"/>
    <mergeCell ref="B43:L43"/>
    <mergeCell ref="C44:V44"/>
    <mergeCell ref="B46:B49"/>
    <mergeCell ref="D46:L46"/>
    <mergeCell ref="M46:O46"/>
    <mergeCell ref="P46:R46"/>
    <mergeCell ref="S46:V46"/>
    <mergeCell ref="S39:T39"/>
    <mergeCell ref="U39:V39"/>
    <mergeCell ref="W39:X39"/>
    <mergeCell ref="Y39:Z39"/>
    <mergeCell ref="AA39:AB39"/>
    <mergeCell ref="AC39:AD39"/>
    <mergeCell ref="AE48:AF48"/>
    <mergeCell ref="D49:L49"/>
    <mergeCell ref="M49:O49"/>
    <mergeCell ref="P49:R49"/>
    <mergeCell ref="S49:V49"/>
    <mergeCell ref="C39:D39"/>
    <mergeCell ref="E39:F39"/>
    <mergeCell ref="G39:H39"/>
    <mergeCell ref="I39:J39"/>
    <mergeCell ref="K39:L39"/>
    <mergeCell ref="M39:N39"/>
    <mergeCell ref="O39:P39"/>
    <mergeCell ref="Q39:R39"/>
    <mergeCell ref="Q38:R38"/>
    <mergeCell ref="AE37:AF37"/>
    <mergeCell ref="C38:D38"/>
    <mergeCell ref="E38:F38"/>
    <mergeCell ref="G38:H38"/>
    <mergeCell ref="I38:J38"/>
    <mergeCell ref="K38:L38"/>
    <mergeCell ref="M38:N38"/>
    <mergeCell ref="O38:P38"/>
    <mergeCell ref="O37:P37"/>
    <mergeCell ref="Q37:R37"/>
    <mergeCell ref="S37:T37"/>
    <mergeCell ref="U37:V37"/>
    <mergeCell ref="W37:X37"/>
    <mergeCell ref="Y37:Z37"/>
    <mergeCell ref="AC38:AD38"/>
    <mergeCell ref="AE38:AF38"/>
    <mergeCell ref="S38:T38"/>
    <mergeCell ref="U38:V38"/>
    <mergeCell ref="W38:X38"/>
    <mergeCell ref="Y38:Z38"/>
    <mergeCell ref="AA38:AB38"/>
    <mergeCell ref="C37:D37"/>
    <mergeCell ref="E37:F37"/>
    <mergeCell ref="G37:H37"/>
    <mergeCell ref="I37:J37"/>
    <mergeCell ref="K37:L37"/>
    <mergeCell ref="M37:N37"/>
    <mergeCell ref="C35:D36"/>
    <mergeCell ref="AA37:AB37"/>
    <mergeCell ref="AC37:AD37"/>
    <mergeCell ref="Y35:AB35"/>
    <mergeCell ref="AC35:AF35"/>
    <mergeCell ref="E36:F36"/>
    <mergeCell ref="G36:H36"/>
    <mergeCell ref="I36:J36"/>
    <mergeCell ref="K36:L36"/>
    <mergeCell ref="M36:N36"/>
    <mergeCell ref="O36:P36"/>
    <mergeCell ref="Q36:R36"/>
    <mergeCell ref="S36:T36"/>
    <mergeCell ref="E35:H35"/>
    <mergeCell ref="I35:L35"/>
    <mergeCell ref="M35:P35"/>
    <mergeCell ref="Q35:T35"/>
    <mergeCell ref="U35:X35"/>
    <mergeCell ref="U36:V36"/>
    <mergeCell ref="W36:X36"/>
    <mergeCell ref="Y36:Z36"/>
    <mergeCell ref="AA36:AB36"/>
    <mergeCell ref="AC36:AD36"/>
    <mergeCell ref="AE36:AF36"/>
    <mergeCell ref="B32:B33"/>
    <mergeCell ref="C32:E33"/>
    <mergeCell ref="F32:G33"/>
    <mergeCell ref="H32:H33"/>
    <mergeCell ref="I32:I33"/>
    <mergeCell ref="C27:E27"/>
    <mergeCell ref="G27:H27"/>
    <mergeCell ref="N27:Q27"/>
    <mergeCell ref="R27:X27"/>
    <mergeCell ref="C28:E28"/>
    <mergeCell ref="F28:S28"/>
    <mergeCell ref="J32:L33"/>
    <mergeCell ref="M32:N33"/>
    <mergeCell ref="O32:O33"/>
    <mergeCell ref="P32:P33"/>
    <mergeCell ref="Q32:AB32"/>
    <mergeCell ref="Q33:AB33"/>
    <mergeCell ref="C29:E29"/>
    <mergeCell ref="F29:S29"/>
    <mergeCell ref="C30:E30"/>
    <mergeCell ref="F30:I30"/>
    <mergeCell ref="J30:K30"/>
    <mergeCell ref="C24:E24"/>
    <mergeCell ref="F24:I24"/>
    <mergeCell ref="J24:U24"/>
    <mergeCell ref="M25:N25"/>
    <mergeCell ref="B26:L26"/>
    <mergeCell ref="N26:Y26"/>
    <mergeCell ref="K20:M20"/>
    <mergeCell ref="O20:Q20"/>
    <mergeCell ref="U20:V20"/>
    <mergeCell ref="C21:E21"/>
    <mergeCell ref="J21:AB21"/>
    <mergeCell ref="C22:E22"/>
    <mergeCell ref="G22:H22"/>
    <mergeCell ref="C18:X18"/>
    <mergeCell ref="C19:E19"/>
    <mergeCell ref="G19:H19"/>
    <mergeCell ref="J19:K19"/>
    <mergeCell ref="M19:N19"/>
    <mergeCell ref="O19:P19"/>
    <mergeCell ref="Q19:R19"/>
    <mergeCell ref="T19:U19"/>
    <mergeCell ref="W19:X19"/>
    <mergeCell ref="C15:X15"/>
    <mergeCell ref="C16:E16"/>
    <mergeCell ref="I16:J16"/>
    <mergeCell ref="L16:M16"/>
    <mergeCell ref="O16:X16"/>
    <mergeCell ref="C17:E17"/>
    <mergeCell ref="I17:J17"/>
    <mergeCell ref="L17:M17"/>
    <mergeCell ref="O17:X17"/>
    <mergeCell ref="B13:B14"/>
    <mergeCell ref="C13:E14"/>
    <mergeCell ref="F13:M13"/>
    <mergeCell ref="N13:P14"/>
    <mergeCell ref="Q13:X13"/>
    <mergeCell ref="F14:M14"/>
    <mergeCell ref="Q14:X14"/>
    <mergeCell ref="K6:L6"/>
    <mergeCell ref="B8:X8"/>
    <mergeCell ref="C9:U9"/>
    <mergeCell ref="V9:W9"/>
    <mergeCell ref="C11:E11"/>
    <mergeCell ref="F11:X11"/>
    <mergeCell ref="F1:AC2"/>
    <mergeCell ref="B2:E3"/>
    <mergeCell ref="AD2:AE2"/>
    <mergeCell ref="AF2:AG2"/>
    <mergeCell ref="N4:AG6"/>
    <mergeCell ref="B5:C6"/>
    <mergeCell ref="D5:G6"/>
    <mergeCell ref="K5:L5"/>
    <mergeCell ref="C12:AE12"/>
  </mergeCells>
  <phoneticPr fontId="3"/>
  <conditionalFormatting sqref="H71:J75">
    <cfRule type="expression" dxfId="27" priority="16">
      <formula>$Z$26&lt;&gt;""</formula>
    </cfRule>
  </conditionalFormatting>
  <conditionalFormatting sqref="H76:J80">
    <cfRule type="expression" dxfId="26" priority="15">
      <formula>$Z$27&lt;&gt;""</formula>
    </cfRule>
  </conditionalFormatting>
  <conditionalFormatting sqref="L67:N70">
    <cfRule type="expression" dxfId="25" priority="14">
      <formula>$AA$25&lt;&gt;""</formula>
    </cfRule>
  </conditionalFormatting>
  <conditionalFormatting sqref="L71:N75">
    <cfRule type="expression" dxfId="24" priority="13">
      <formula>$AA$26&lt;&gt;""</formula>
    </cfRule>
  </conditionalFormatting>
  <conditionalFormatting sqref="L76:N80">
    <cfRule type="expression" dxfId="23" priority="12">
      <formula>$AA$27&lt;&gt;""</formula>
    </cfRule>
  </conditionalFormatting>
  <conditionalFormatting sqref="P67:R70">
    <cfRule type="expression" dxfId="22" priority="11">
      <formula>$AB$25&lt;&gt;""</formula>
    </cfRule>
  </conditionalFormatting>
  <conditionalFormatting sqref="P71:R75">
    <cfRule type="expression" dxfId="21" priority="10">
      <formula>$AB$26&lt;&gt;""</formula>
    </cfRule>
  </conditionalFormatting>
  <conditionalFormatting sqref="P76:R80">
    <cfRule type="expression" dxfId="20" priority="9">
      <formula>$AB$27&lt;&gt;""</formula>
    </cfRule>
  </conditionalFormatting>
  <conditionalFormatting sqref="T67:V70">
    <cfRule type="expression" dxfId="19" priority="8">
      <formula>$AC$25&lt;&gt;""</formula>
    </cfRule>
  </conditionalFormatting>
  <conditionalFormatting sqref="T71:V75">
    <cfRule type="expression" dxfId="18" priority="7">
      <formula>$AC$26&lt;&gt;""</formula>
    </cfRule>
  </conditionalFormatting>
  <conditionalFormatting sqref="T76:V80">
    <cfRule type="expression" dxfId="17" priority="6">
      <formula>$AC$27&lt;&gt;""</formula>
    </cfRule>
  </conditionalFormatting>
  <conditionalFormatting sqref="X67:Z70">
    <cfRule type="expression" dxfId="16" priority="5">
      <formula>$AD$25&lt;&gt;""</formula>
    </cfRule>
  </conditionalFormatting>
  <conditionalFormatting sqref="X71:Z75">
    <cfRule type="expression" dxfId="15" priority="4">
      <formula>$AD$26&lt;&gt;""</formula>
    </cfRule>
  </conditionalFormatting>
  <conditionalFormatting sqref="X76:Z80">
    <cfRule type="expression" dxfId="14" priority="3">
      <formula>$AD$27&lt;&gt;""</formula>
    </cfRule>
  </conditionalFormatting>
  <conditionalFormatting sqref="AB67:AD70">
    <cfRule type="expression" dxfId="13" priority="2">
      <formula>$AE$25&lt;&gt;""</formula>
    </cfRule>
  </conditionalFormatting>
  <conditionalFormatting sqref="AB71:AD75">
    <cfRule type="expression" dxfId="12" priority="1">
      <formula>$AE$26&lt;&gt;""</formula>
    </cfRule>
  </conditionalFormatting>
  <dataValidations count="17">
    <dataValidation type="list" allowBlank="1" showInputMessage="1" showErrorMessage="1" sqref="F24:I24" xr:uid="{604D01D5-741A-4F2B-BC29-EFEF580FF3AE}">
      <formula1>"生活館,ロッジ"</formula1>
    </dataValidation>
    <dataValidation type="list" imeMode="disabled" allowBlank="1" showInputMessage="1" showErrorMessage="1" sqref="J153:J154 J147:J148 J117:J118 J123:J124 J129:J130 J135:J136 J141:J142 J111:J112" xr:uid="{150BCE26-A0E7-41BA-8EF7-9B60DC8BBD20}">
      <formula1>"00,05,10,15,20,25,30,35,40,45,50,55"</formula1>
    </dataValidation>
    <dataValidation type="list" allowBlank="1" showInputMessage="1" showErrorMessage="1" sqref="L81:N81 L50:N50 L52:N52 M47:M49 M88:M90 M103:M105 L10:N10 L23:N23" xr:uid="{AB69515B-9BF3-4D47-AF51-BD08080930C7}">
      <formula1>"現金,振込"</formula1>
    </dataValidation>
    <dataValidation type="list" allowBlank="1" showInputMessage="1" showErrorMessage="1" sqref="O94" xr:uid="{AC86FF55-5F70-4F23-8EB1-54ABA9967D43}">
      <formula1>"自然の家の食器を利用,使い捨て食器を購入,食器を持参"</formula1>
    </dataValidation>
    <dataValidation type="list" imeMode="disabled" allowBlank="1" showInputMessage="1" showErrorMessage="1" sqref="H109 H151 H139 H127 H121 H115 H133 H145" xr:uid="{7EE7815E-D324-48E7-BDF4-B1A3C814769C}">
      <formula1>$C$20:$H$20</formula1>
    </dataValidation>
    <dataValidation type="list" allowBlank="1" showInputMessage="1" showErrorMessage="1" sqref="V41:W41 U51:V51 U53:V55 U82:V83 V9:W9" xr:uid="{932F3B9C-0FEF-4BF3-AFA3-DE227A973EC7}">
      <formula1>"OK"</formula1>
    </dataValidation>
    <dataValidation type="list" allowBlank="1" showInputMessage="1" showErrorMessage="1" sqref="U34:X34" xr:uid="{9D234694-631B-45B5-8419-8AB278B65C75}">
      <formula1>"する,しない"</formula1>
    </dataValidation>
    <dataValidation type="list" allowBlank="1" showInputMessage="1" showErrorMessage="1" sqref="I47 I88:J88 I103" xr:uid="{E542B738-3D01-417D-83B3-97C62FE58C6B}">
      <formula1>"○"</formula1>
    </dataValidation>
    <dataValidation type="list" imeMode="disabled" allowBlank="1" showInputMessage="1" showErrorMessage="1" sqref="F21" xr:uid="{DB59055C-3406-4B92-8116-38320DA1DC8A}">
      <formula1>"0,1,2,3,4,5"</formula1>
    </dataValidation>
    <dataValidation type="list" imeMode="disabled" allowBlank="1" showInputMessage="1" showErrorMessage="1" sqref="Q22" xr:uid="{0A9C51E7-D576-4902-85EF-F6FC9A578069}">
      <formula1>"9,10,11,13,14,15,16"</formula1>
    </dataValidation>
    <dataValidation type="list" imeMode="disabled" allowBlank="1" showInputMessage="1" showErrorMessage="1" sqref="AA22" xr:uid="{E31D1E0F-E556-46E1-BAE2-FDCA16F44656}">
      <formula1>"9,10,11,12,13,14,15,16,17"</formula1>
    </dataValidation>
    <dataValidation imeMode="disabled" allowBlank="1" showInputMessage="1" showErrorMessage="1" sqref="W19:X19 T19:U19 Q19:R19 AD74 G27 I16:J17 G22:H22 G19:H19 J19:K19 M19:N19 L67:L80 P67:P80 R74 U67:V73 T22 G16:G17 H21 T109:T112 J67:J74 H71:H80 I71:I74 I76:J79 U76:V78 AC76:AD78 Q67:R73 Q76:R78 R79 V79 AB67:AB80 T67:T80 V74 X67:X80 AC67:AD73 P47:R49 O50:Q50 U145 O81:Q81 AA37:AB38 Y76:Y78 Z76:Z79 Y67:Y73 Z67:Z74 N76:N79 M76:M78 N67:N74 M67:M73 E37:M38 O37:Y38 F34:G34 F32 M32 M34:N34 O52:Q52 W111:W112 U115 U121 U127 U133 U139 V109:V112 U151 U109 U111:U112 T115:T118 W117:W118 W115 T121:T124 W123:W124 W121 T127:T130 W129:W130 W127 T133:T136 W135:W136 W133 T139:T142 W141:W142 W139 T145:T148 W147:W148 W145 U153:U154 T151:T154 W151 W109 V115:V118 U147:U148 V121:V124 U117:U118 V127:V130 U123:U124 V133:V136 U129:U130 V139:V142 U135:U136 V145:V148 U141:U142 W153:W154 V151:V154 O10:Q10 V22 O23:Q23" xr:uid="{90086BBE-4CB9-4342-BEB5-E7FA7FD64CFA}"/>
    <dataValidation type="list" imeMode="disabled" allowBlank="1" showInputMessage="1" showErrorMessage="1" sqref="H117 H111 H141 H123 H129 H135 H147 H153" xr:uid="{D3E16F41-DCFD-44C9-AEEC-D7A248EC19B2}">
      <formula1>"　,8,9,10,11,12,13,14,15,16,17,18,19,20,21,22"</formula1>
    </dataValidation>
    <dataValidation type="list" allowBlank="1" showInputMessage="1" showErrorMessage="1" sqref="F30:I30 H60 F96" xr:uid="{B660E8DD-D521-446A-BDB9-43CC3BF38563}">
      <formula1>"あり,なし"</formula1>
    </dataValidation>
    <dataValidation type="list" imeMode="disabled" allowBlank="1" showInputMessage="1" showErrorMessage="1" sqref="L27 L22" xr:uid="{5797F7FA-69AA-4A56-BE25-DCB8E7518101}">
      <formula1>"1,2,3,4,5,6,7,8,9,10,11,12,13,14,15,16,17,18,19,20,21,22,23,24,25,26,27,28,29,30,31"</formula1>
    </dataValidation>
    <dataValidation type="list" imeMode="disabled" allowBlank="1" showInputMessage="1" showErrorMessage="1" sqref="J27 J22" xr:uid="{D3215690-CCED-4E02-A7EE-60E8ABD99B0B}">
      <formula1>"1,2,3,4,5,6,7,8,9,10,11,12"</formula1>
    </dataValidation>
    <dataValidation type="list" allowBlank="1" showInputMessage="1" showErrorMessage="1" sqref="N16:N17" xr:uid="{BB1E1F08-A2AE-43EA-A581-26B0F1CEAFB8}">
      <formula1>"県,都,道,府"</formula1>
    </dataValidation>
  </dataValidations>
  <pageMargins left="0.70866141732283472" right="0.70866141732283472" top="0.74803149606299213" bottom="0.74803149606299213" header="0.31496062992125984" footer="0.31496062992125984"/>
  <pageSetup paperSize="9" scale="38"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4FA72-8C4A-40D8-A46D-773426D092B0}">
  <sheetPr>
    <tabColor rgb="FFFF0000"/>
    <pageSetUpPr fitToPage="1"/>
  </sheetPr>
  <dimension ref="B1:BC97"/>
  <sheetViews>
    <sheetView showGridLines="0" tabSelected="1" view="pageBreakPreview" zoomScale="55" zoomScaleNormal="75" zoomScaleSheetLayoutView="55" zoomScalePageLayoutView="59" workbookViewId="0">
      <pane ySplit="7" topLeftCell="A8" activePane="bottomLeft" state="frozen"/>
      <selection activeCell="F32" sqref="F32:G33"/>
      <selection pane="bottomLeft" activeCell="N3" sqref="N3:AI3"/>
    </sheetView>
  </sheetViews>
  <sheetFormatPr defaultRowHeight="18.75" x14ac:dyDescent="0.4"/>
  <cols>
    <col min="1" max="1" width="0.375" style="115" customWidth="1"/>
    <col min="2" max="2" width="5.5" style="115" customWidth="1"/>
    <col min="3" max="38" width="5.125" style="115" customWidth="1"/>
    <col min="39" max="39" width="3.125" style="115" customWidth="1"/>
    <col min="40" max="40" width="2.125" style="115" customWidth="1"/>
    <col min="41" max="41" width="5.125" style="115" customWidth="1"/>
    <col min="42" max="42" width="5" style="115" customWidth="1"/>
    <col min="43" max="43" width="1.25" style="115" customWidth="1"/>
    <col min="44" max="44" width="3.875" style="115" customWidth="1"/>
    <col min="45" max="45" width="1.375" style="115" customWidth="1"/>
    <col min="46" max="47" width="5.125" style="115" customWidth="1"/>
    <col min="48" max="16384" width="9" style="115"/>
  </cols>
  <sheetData>
    <row r="1" spans="2:55" ht="2.25" customHeight="1" thickBot="1" x14ac:dyDescent="0.45">
      <c r="B1" s="114"/>
      <c r="C1" s="114"/>
      <c r="D1" s="114"/>
      <c r="E1" s="114"/>
      <c r="F1" s="114"/>
      <c r="G1" s="114"/>
      <c r="H1" s="114"/>
      <c r="I1" s="114"/>
      <c r="J1" s="114"/>
      <c r="M1" s="114"/>
      <c r="N1" s="114"/>
      <c r="R1" s="114"/>
      <c r="S1" s="114"/>
      <c r="W1" s="114"/>
      <c r="X1" s="114"/>
      <c r="AB1" s="114"/>
      <c r="AC1" s="114"/>
      <c r="AG1" s="114"/>
      <c r="AH1" s="114"/>
      <c r="AI1" s="680" t="s">
        <v>59</v>
      </c>
      <c r="AJ1" s="680"/>
      <c r="AK1" s="680"/>
      <c r="AL1" s="680"/>
      <c r="AM1" s="681" t="str">
        <f>IF(入力ページ!F21&gt;=3,"2","1")</f>
        <v>1</v>
      </c>
      <c r="AN1" s="681"/>
      <c r="AO1" s="682" t="s">
        <v>60</v>
      </c>
      <c r="AP1" s="682"/>
      <c r="AQ1" s="682"/>
      <c r="AS1" s="116"/>
      <c r="AT1" s="116"/>
      <c r="AU1" s="116"/>
    </row>
    <row r="2" spans="2:55" ht="18.75" customHeight="1" thickBot="1" x14ac:dyDescent="0.4">
      <c r="B2" s="683" t="s">
        <v>61</v>
      </c>
      <c r="C2" s="684"/>
      <c r="D2" s="685"/>
      <c r="E2" s="689" t="str">
        <f>IF(AND(M2="○",P2="○",M3="○"),"ＯＫ","未完成")</f>
        <v>未完成</v>
      </c>
      <c r="F2" s="689"/>
      <c r="G2" s="689"/>
      <c r="H2" s="689"/>
      <c r="I2" s="690"/>
      <c r="J2" s="693"/>
      <c r="K2" s="695" t="s">
        <v>62</v>
      </c>
      <c r="L2" s="696"/>
      <c r="M2" s="117" t="str">
        <f>IF(AND(B5="○",B6="○",Z5="○"),"○","×")</f>
        <v>×</v>
      </c>
      <c r="N2" s="697" t="s">
        <v>63</v>
      </c>
      <c r="O2" s="698"/>
      <c r="P2" s="118" t="str">
        <f>IF(AND(AJ12&lt;&gt;"",AM12&lt;&gt;"",AQ12&lt;&gt;""),"○","×")</f>
        <v>○</v>
      </c>
      <c r="Q2" s="699" t="s">
        <v>64</v>
      </c>
      <c r="R2" s="700"/>
      <c r="S2" s="700"/>
      <c r="T2" s="700"/>
      <c r="U2" s="700"/>
      <c r="V2" s="700"/>
      <c r="W2" s="700"/>
      <c r="X2" s="700"/>
      <c r="Y2" s="700"/>
      <c r="Z2" s="700"/>
      <c r="AA2" s="700"/>
      <c r="AB2" s="700"/>
      <c r="AC2" s="700"/>
      <c r="AD2" s="700"/>
      <c r="AE2" s="700"/>
      <c r="AF2" s="700"/>
      <c r="AG2" s="700"/>
      <c r="AH2" s="700"/>
      <c r="AI2" s="680"/>
      <c r="AJ2" s="680"/>
      <c r="AK2" s="680"/>
      <c r="AL2" s="680"/>
      <c r="AM2" s="681"/>
      <c r="AN2" s="681"/>
      <c r="AO2" s="682"/>
      <c r="AP2" s="682"/>
      <c r="AQ2" s="682"/>
      <c r="AR2" s="116"/>
      <c r="AZ2" s="119"/>
      <c r="BA2" s="119"/>
    </row>
    <row r="3" spans="2:55" ht="18.75" customHeight="1" thickBot="1" x14ac:dyDescent="0.45">
      <c r="B3" s="686"/>
      <c r="C3" s="687"/>
      <c r="D3" s="688"/>
      <c r="E3" s="691"/>
      <c r="F3" s="691"/>
      <c r="G3" s="691"/>
      <c r="H3" s="691"/>
      <c r="I3" s="692"/>
      <c r="J3" s="694"/>
      <c r="K3" s="701" t="s">
        <v>65</v>
      </c>
      <c r="L3" s="702"/>
      <c r="M3" s="120" t="str">
        <f>AV9</f>
        <v>×</v>
      </c>
      <c r="N3" s="699" t="s">
        <v>66</v>
      </c>
      <c r="O3" s="700"/>
      <c r="P3" s="700"/>
      <c r="Q3" s="700"/>
      <c r="R3" s="700"/>
      <c r="S3" s="700"/>
      <c r="T3" s="700"/>
      <c r="U3" s="700"/>
      <c r="V3" s="700"/>
      <c r="W3" s="700"/>
      <c r="X3" s="700"/>
      <c r="Y3" s="700"/>
      <c r="Z3" s="700"/>
      <c r="AA3" s="700"/>
      <c r="AB3" s="700"/>
      <c r="AC3" s="700"/>
      <c r="AD3" s="700"/>
      <c r="AE3" s="700"/>
      <c r="AF3" s="700"/>
      <c r="AG3" s="700"/>
      <c r="AH3" s="700"/>
      <c r="AI3" s="700"/>
      <c r="AJ3" s="703" t="s">
        <v>67</v>
      </c>
      <c r="AK3" s="703"/>
      <c r="AL3" s="703"/>
      <c r="AM3" s="703"/>
      <c r="AN3" s="703"/>
      <c r="AO3" s="703"/>
      <c r="AP3" s="703"/>
      <c r="AQ3" s="703"/>
      <c r="AR3" s="703"/>
      <c r="AS3" s="703"/>
      <c r="AT3" s="703"/>
      <c r="AU3" s="121"/>
      <c r="AV3" s="122"/>
      <c r="AW3" s="122"/>
      <c r="AX3" s="122"/>
      <c r="AY3" s="122"/>
      <c r="AZ3" s="122"/>
      <c r="BA3" s="122"/>
      <c r="BB3" s="122"/>
    </row>
    <row r="4" spans="2:55" ht="23.25" customHeight="1" x14ac:dyDescent="0.4">
      <c r="B4" s="704" t="s">
        <v>68</v>
      </c>
      <c r="C4" s="704"/>
      <c r="D4" s="704"/>
      <c r="E4" s="704"/>
      <c r="F4" s="704"/>
      <c r="G4" s="704"/>
      <c r="H4" s="704"/>
      <c r="I4" s="704"/>
      <c r="J4" s="704"/>
      <c r="K4" s="704"/>
      <c r="L4" s="704"/>
      <c r="M4" s="704"/>
      <c r="N4" s="704"/>
      <c r="O4" s="704"/>
      <c r="P4" s="704"/>
      <c r="Q4" s="704"/>
      <c r="R4" s="704"/>
      <c r="S4" s="704"/>
      <c r="T4" s="704"/>
      <c r="U4" s="704"/>
      <c r="V4" s="704"/>
      <c r="W4" s="704"/>
      <c r="X4" s="704"/>
      <c r="Y4" s="704"/>
      <c r="Z4" s="704"/>
      <c r="AA4" s="704"/>
      <c r="AB4" s="704"/>
      <c r="AC4" s="123"/>
      <c r="AD4" s="123"/>
      <c r="AE4" s="123"/>
      <c r="AF4" s="123"/>
      <c r="AG4" s="123"/>
      <c r="AH4" s="123"/>
      <c r="AI4" s="123"/>
      <c r="AJ4" s="703"/>
      <c r="AK4" s="703"/>
      <c r="AL4" s="703"/>
      <c r="AM4" s="703"/>
      <c r="AN4" s="703"/>
      <c r="AO4" s="703"/>
      <c r="AP4" s="703"/>
      <c r="AQ4" s="703"/>
      <c r="AR4" s="703"/>
      <c r="AS4" s="703"/>
      <c r="AT4" s="703"/>
      <c r="AU4" s="121"/>
      <c r="AV4" s="122"/>
      <c r="AW4" s="122"/>
      <c r="AX4" s="122"/>
      <c r="AY4" s="122"/>
      <c r="AZ4" s="122"/>
      <c r="BA4" s="122"/>
      <c r="BB4" s="122"/>
      <c r="BC4" s="122"/>
    </row>
    <row r="5" spans="2:55" customFormat="1" ht="30" customHeight="1" x14ac:dyDescent="0.4">
      <c r="B5" s="14" t="str">
        <f>IF(W5="","×","○")</f>
        <v>×</v>
      </c>
      <c r="C5" s="708" t="s">
        <v>69</v>
      </c>
      <c r="D5" s="709"/>
      <c r="E5" s="709"/>
      <c r="F5" s="709"/>
      <c r="G5" s="709"/>
      <c r="H5" s="709"/>
      <c r="I5" s="709"/>
      <c r="J5" s="709"/>
      <c r="K5" s="709"/>
      <c r="L5" s="709"/>
      <c r="M5" s="709"/>
      <c r="N5" s="709"/>
      <c r="O5" s="709"/>
      <c r="P5" s="709"/>
      <c r="Q5" s="709"/>
      <c r="R5" s="709"/>
      <c r="S5" s="709"/>
      <c r="T5" s="709"/>
      <c r="U5" s="709"/>
      <c r="V5" s="710"/>
      <c r="W5" s="711"/>
      <c r="X5" s="712"/>
      <c r="Z5" s="715" t="str">
        <f>IF(OR(AC7="×",AE7="×",AG7="×",AI7="×",AK7="×",AM7="×"),"×","○")</f>
        <v>×</v>
      </c>
      <c r="AA5" s="716" t="s">
        <v>70</v>
      </c>
      <c r="AB5" s="717"/>
      <c r="AC5" s="706" t="s">
        <v>71</v>
      </c>
      <c r="AD5" s="707"/>
      <c r="AE5" s="705" t="str">
        <f>IF(入力ページ!H21&lt;2," ","２日目")</f>
        <v>２日目</v>
      </c>
      <c r="AF5" s="707"/>
      <c r="AG5" s="705" t="str">
        <f>IF(入力ページ!H21&lt;3," ","３日目")</f>
        <v>３日目</v>
      </c>
      <c r="AH5" s="707"/>
      <c r="AI5" s="705" t="str">
        <f>IF(入力ページ!H21&lt;4," ","４日目")</f>
        <v>４日目</v>
      </c>
      <c r="AJ5" s="705"/>
      <c r="AK5" s="706" t="str">
        <f>IF(入力ページ!H21&lt;5," ","５日目")</f>
        <v>５日目</v>
      </c>
      <c r="AL5" s="707"/>
      <c r="AM5" s="706" t="str">
        <f>IF(入力ページ!H21&lt;6," ","６日目")</f>
        <v>６日目</v>
      </c>
      <c r="AN5" s="705"/>
      <c r="AO5" s="707"/>
      <c r="AP5" s="124"/>
      <c r="AQ5" s="124"/>
      <c r="AR5" s="124"/>
      <c r="AS5" s="124"/>
      <c r="AT5" s="122"/>
      <c r="AU5" s="122"/>
      <c r="AV5" s="122"/>
      <c r="AW5" s="122"/>
      <c r="AX5" s="122"/>
      <c r="AY5" s="122"/>
      <c r="AZ5" s="122"/>
      <c r="BA5" s="122"/>
      <c r="BB5" s="122"/>
      <c r="BC5" s="122"/>
    </row>
    <row r="6" spans="2:55" customFormat="1" ht="33.75" customHeight="1" x14ac:dyDescent="0.4">
      <c r="B6" s="14" t="str">
        <f>IF(AND(入力ページ!F21&lt;&gt;0,W6=""),"×","○")</f>
        <v>○</v>
      </c>
      <c r="C6" s="708" t="s">
        <v>72</v>
      </c>
      <c r="D6" s="709"/>
      <c r="E6" s="709"/>
      <c r="F6" s="709"/>
      <c r="G6" s="709"/>
      <c r="H6" s="709"/>
      <c r="I6" s="709"/>
      <c r="J6" s="709"/>
      <c r="K6" s="709"/>
      <c r="L6" s="709"/>
      <c r="M6" s="709"/>
      <c r="N6" s="709"/>
      <c r="O6" s="709"/>
      <c r="P6" s="709"/>
      <c r="Q6" s="709"/>
      <c r="R6" s="709"/>
      <c r="S6" s="709"/>
      <c r="T6" s="709"/>
      <c r="U6" s="709"/>
      <c r="V6" s="710"/>
      <c r="W6" s="711"/>
      <c r="X6" s="712"/>
      <c r="Z6" s="715"/>
      <c r="AA6" s="718"/>
      <c r="AB6" s="719"/>
      <c r="AC6" s="713"/>
      <c r="AD6" s="714"/>
      <c r="AE6" s="713"/>
      <c r="AF6" s="714"/>
      <c r="AG6" s="713"/>
      <c r="AH6" s="714"/>
      <c r="AI6" s="713"/>
      <c r="AJ6" s="714"/>
      <c r="AK6" s="713"/>
      <c r="AL6" s="714"/>
      <c r="AM6" s="720"/>
      <c r="AN6" s="721"/>
      <c r="AO6" s="722"/>
      <c r="AP6" s="125"/>
      <c r="AQ6" s="124"/>
      <c r="AR6" s="124"/>
      <c r="AS6" s="124"/>
    </row>
    <row r="7" spans="2:55" customFormat="1" ht="2.25" customHeight="1" x14ac:dyDescent="0.4">
      <c r="M7" s="126"/>
      <c r="N7" s="126"/>
      <c r="O7" s="126"/>
      <c r="P7" s="126"/>
      <c r="Q7" s="126"/>
      <c r="R7" s="126"/>
      <c r="S7" s="126"/>
      <c r="T7" s="126"/>
      <c r="U7" s="126"/>
      <c r="V7" s="126"/>
      <c r="W7" s="126"/>
      <c r="X7" s="126"/>
      <c r="Y7" s="126"/>
      <c r="Z7" s="126"/>
      <c r="AA7" s="127"/>
      <c r="AB7" s="126"/>
      <c r="AC7" s="128" t="str">
        <f>IF(AC6="","×","○")</f>
        <v>×</v>
      </c>
      <c r="AD7" s="129"/>
      <c r="AE7" s="128" t="str">
        <f>IF(OR(AND(AE5=" ",AE6=""),AND(AE5&lt;&gt;"",AE6&lt;&gt;"")),"○","×")</f>
        <v>×</v>
      </c>
      <c r="AF7" s="129"/>
      <c r="AG7" s="128" t="str">
        <f>IF(OR(AND(AG5=" ",AG6=""),AND(AG5&lt;&gt;"",AG6&lt;&gt;"")),"○","×")</f>
        <v>×</v>
      </c>
      <c r="AH7" s="104"/>
      <c r="AI7" s="128" t="str">
        <f>IF(OR(AND(AI5=" ",AI6=""),AND(AI5&lt;&gt;"",AI6&lt;&gt;"")),"○","×")</f>
        <v>×</v>
      </c>
      <c r="AJ7" s="130"/>
      <c r="AK7" s="128" t="str">
        <f>IF(OR(AND(AK5=" ",AK6=""),AND(AK5&lt;&gt;"",AK6&lt;&gt;"")),"○","×")</f>
        <v>×</v>
      </c>
      <c r="AL7" s="130"/>
      <c r="AM7" s="128" t="str">
        <f>IF(OR(AND(AM5=" ",AM6=""),AND(AM5&lt;&gt;"",AM6&lt;&gt;"")),"○","×")</f>
        <v>×</v>
      </c>
      <c r="AN7" s="130"/>
      <c r="AO7" s="130"/>
      <c r="AP7" s="125"/>
      <c r="AQ7" s="125"/>
      <c r="AR7" s="125"/>
      <c r="AS7" s="125"/>
    </row>
    <row r="8" spans="2:55" ht="30" customHeight="1" x14ac:dyDescent="0.65">
      <c r="B8" s="737" t="s">
        <v>201</v>
      </c>
      <c r="C8" s="737"/>
      <c r="D8" s="737"/>
      <c r="E8" s="737"/>
      <c r="F8" s="737"/>
      <c r="G8" s="737"/>
      <c r="H8" s="737"/>
      <c r="I8" s="737"/>
      <c r="J8" s="737"/>
      <c r="K8" s="737"/>
      <c r="L8" s="737"/>
      <c r="M8" s="737"/>
      <c r="N8" s="737"/>
      <c r="O8" s="738" t="s">
        <v>74</v>
      </c>
      <c r="P8" s="738"/>
      <c r="Q8" s="738"/>
      <c r="R8" s="738"/>
      <c r="S8" s="738"/>
      <c r="T8" s="738"/>
      <c r="U8" s="738"/>
      <c r="V8" s="738"/>
      <c r="W8" s="738"/>
      <c r="X8" s="738"/>
      <c r="Y8" s="738"/>
      <c r="Z8" s="738"/>
      <c r="AA8" s="738"/>
      <c r="AB8" s="738"/>
      <c r="AC8" s="738"/>
      <c r="AD8" s="738"/>
      <c r="AE8" s="739"/>
      <c r="AF8" s="739"/>
      <c r="AG8" s="739"/>
      <c r="AH8" s="739"/>
      <c r="AI8" s="739"/>
      <c r="AJ8" s="739"/>
      <c r="AK8" s="739"/>
      <c r="AL8" s="739"/>
      <c r="AM8" s="739"/>
      <c r="AN8" s="739"/>
      <c r="AO8" s="740" t="s">
        <v>75</v>
      </c>
      <c r="AP8" s="740"/>
      <c r="AQ8" s="723">
        <v>1</v>
      </c>
      <c r="AR8" s="723"/>
      <c r="AS8" s="723" t="s">
        <v>30</v>
      </c>
      <c r="AT8" s="723"/>
      <c r="AU8" s="131"/>
      <c r="AV8" s="132" t="str">
        <f>IF(入力ページ!G19="","",入力ページ!G19)</f>
        <v/>
      </c>
      <c r="AW8" s="132" t="str">
        <f>IF(入力ページ!J19="","",入力ページ!J19)</f>
        <v/>
      </c>
      <c r="AX8" s="132" t="str">
        <f>IF(入力ページ!M19="","",入力ページ!M19)</f>
        <v/>
      </c>
    </row>
    <row r="9" spans="2:55" ht="45" customHeight="1" x14ac:dyDescent="0.4">
      <c r="B9" s="724" t="s">
        <v>76</v>
      </c>
      <c r="C9" s="725"/>
      <c r="D9" s="726">
        <f>入力ページ!F11</f>
        <v>0</v>
      </c>
      <c r="E9" s="727"/>
      <c r="F9" s="727"/>
      <c r="G9" s="727"/>
      <c r="H9" s="727"/>
      <c r="I9" s="727"/>
      <c r="J9" s="727"/>
      <c r="K9" s="727"/>
      <c r="L9" s="727"/>
      <c r="M9" s="727"/>
      <c r="N9" s="727"/>
      <c r="O9" s="727"/>
      <c r="P9" s="727"/>
      <c r="Q9" s="133" t="s">
        <v>77</v>
      </c>
      <c r="R9" s="728" t="str">
        <f>入力ページ!L16&amp;入力ページ!N16&amp;" 　"</f>
        <v>県 　</v>
      </c>
      <c r="S9" s="728"/>
      <c r="T9" s="728"/>
      <c r="U9" s="729"/>
      <c r="V9" s="729"/>
      <c r="W9" s="729"/>
      <c r="X9" s="134" t="s">
        <v>78</v>
      </c>
      <c r="Y9" s="135" t="s">
        <v>30</v>
      </c>
      <c r="Z9" s="730" t="s">
        <v>79</v>
      </c>
      <c r="AA9" s="731"/>
      <c r="AB9" s="732">
        <f>入力ページ!G22</f>
        <v>0</v>
      </c>
      <c r="AC9" s="733"/>
      <c r="AD9" s="136" t="s">
        <v>26</v>
      </c>
      <c r="AE9" s="137">
        <f>入力ページ!J22</f>
        <v>0</v>
      </c>
      <c r="AF9" s="136" t="s">
        <v>27</v>
      </c>
      <c r="AG9" s="137">
        <f>入力ページ!L22</f>
        <v>0</v>
      </c>
      <c r="AH9" s="138" t="s">
        <v>80</v>
      </c>
      <c r="AI9" s="139" t="str">
        <f>入力ページ!O22</f>
        <v/>
      </c>
      <c r="AJ9" s="140" t="s">
        <v>30</v>
      </c>
      <c r="AK9" s="141" t="s">
        <v>32</v>
      </c>
      <c r="AL9" s="142" t="str">
        <f>入力ページ!T22</f>
        <v/>
      </c>
      <c r="AM9" s="734" t="s">
        <v>27</v>
      </c>
      <c r="AN9" s="734"/>
      <c r="AO9" s="143" t="str">
        <f>入力ページ!V22</f>
        <v/>
      </c>
      <c r="AP9" s="138" t="s">
        <v>80</v>
      </c>
      <c r="AQ9" s="734" t="str">
        <f>入力ページ!Y22</f>
        <v/>
      </c>
      <c r="AR9" s="734"/>
      <c r="AS9" s="735" t="s">
        <v>30</v>
      </c>
      <c r="AT9" s="736"/>
      <c r="AU9" s="144"/>
      <c r="AV9" s="144" t="str">
        <f>IF(OR(U9="",AW9="×"),"×","○")</f>
        <v>×</v>
      </c>
      <c r="AW9" s="145" t="str">
        <f>IF(OR(AX9="×",AY9="×",AZ9="×",BA9="×"),"×","○")</f>
        <v>○</v>
      </c>
      <c r="AX9" s="145" t="str">
        <f>IF(OR(COUNTIF(U9, "*市")), "×", "○")</f>
        <v>○</v>
      </c>
      <c r="AY9" s="145" t="str">
        <f>IF(OR(COUNTIF(U9, "*区")), "×", "○")</f>
        <v>○</v>
      </c>
      <c r="AZ9" s="145" t="str">
        <f>IF(COUNTIF(U9, "*町"), "×", "○")</f>
        <v>○</v>
      </c>
      <c r="BA9" s="145" t="str">
        <f>IF(COUNTIF(U9, "*村"), "×", "○")</f>
        <v>○</v>
      </c>
    </row>
    <row r="10" spans="2:55" ht="19.5" customHeight="1" x14ac:dyDescent="0.4">
      <c r="B10" s="745" t="s">
        <v>81</v>
      </c>
      <c r="C10" s="146" t="s">
        <v>82</v>
      </c>
      <c r="D10" s="147"/>
      <c r="E10" s="148"/>
      <c r="F10" s="748" t="s">
        <v>83</v>
      </c>
      <c r="G10" s="751" t="s">
        <v>84</v>
      </c>
      <c r="H10" s="752"/>
      <c r="I10" s="755" t="s">
        <v>85</v>
      </c>
      <c r="J10" s="741">
        <f>入力ページ!E37+入力ページ!G37+入力ページ!I37+入力ページ!K37+入力ページ!M37+入力ページ!O37+入力ページ!Q37+入力ページ!S37+入力ページ!U37+入力ページ!W37</f>
        <v>0</v>
      </c>
      <c r="K10" s="741" t="s">
        <v>86</v>
      </c>
      <c r="L10" s="741" t="s">
        <v>87</v>
      </c>
      <c r="M10" s="741">
        <f>入力ページ!E38+入力ページ!G38+入力ページ!I38+入力ページ!K38+入力ページ!M38+入力ページ!O38+入力ページ!Q38+入力ページ!S38+入力ページ!U38+入力ページ!W38</f>
        <v>0</v>
      </c>
      <c r="N10" s="741" t="s">
        <v>86</v>
      </c>
      <c r="O10" s="741" t="s">
        <v>88</v>
      </c>
      <c r="P10" s="741">
        <f>入力ページ!E39+入力ページ!G39+入力ページ!I39+入力ページ!K39+入力ページ!M39+入力ページ!O39+入力ページ!Q39+入力ページ!S39+入力ページ!U39+入力ページ!W39</f>
        <v>0</v>
      </c>
      <c r="Q10" s="743" t="s">
        <v>86</v>
      </c>
      <c r="R10" s="766" t="s">
        <v>89</v>
      </c>
      <c r="S10" s="767"/>
      <c r="T10" s="768" t="str">
        <f>入力ページ!$Q$13</f>
        <v/>
      </c>
      <c r="U10" s="769"/>
      <c r="V10" s="769"/>
      <c r="W10" s="769"/>
      <c r="X10" s="769"/>
      <c r="Y10" s="769"/>
      <c r="Z10" s="769"/>
      <c r="AA10" s="770"/>
      <c r="AB10" s="149" t="s">
        <v>90</v>
      </c>
      <c r="AC10" s="149"/>
      <c r="AD10" s="149"/>
      <c r="AE10" s="149"/>
      <c r="AF10" s="149"/>
      <c r="AG10" s="149"/>
      <c r="AH10" s="149"/>
      <c r="AI10" s="150"/>
      <c r="AJ10" s="771" t="s">
        <v>91</v>
      </c>
      <c r="AK10" s="772"/>
      <c r="AL10" s="772"/>
      <c r="AM10" s="772"/>
      <c r="AN10" s="772"/>
      <c r="AO10" s="772"/>
      <c r="AP10" s="772"/>
      <c r="AQ10" s="772"/>
      <c r="AR10" s="772"/>
      <c r="AS10" s="772"/>
      <c r="AT10" s="773"/>
      <c r="AU10" s="151"/>
      <c r="AV10" s="152"/>
    </row>
    <row r="11" spans="2:55" ht="12" customHeight="1" x14ac:dyDescent="0.4">
      <c r="B11" s="746"/>
      <c r="C11" s="153"/>
      <c r="D11" s="154"/>
      <c r="E11" s="155"/>
      <c r="F11" s="749"/>
      <c r="G11" s="753"/>
      <c r="H11" s="754"/>
      <c r="I11" s="756"/>
      <c r="J11" s="742"/>
      <c r="K11" s="742"/>
      <c r="L11" s="742"/>
      <c r="M11" s="742"/>
      <c r="N11" s="742"/>
      <c r="O11" s="742"/>
      <c r="P11" s="742"/>
      <c r="Q11" s="744"/>
      <c r="R11" s="777" t="s">
        <v>92</v>
      </c>
      <c r="S11" s="764"/>
      <c r="T11" s="779">
        <f>入力ページ!$Q$14</f>
        <v>0</v>
      </c>
      <c r="U11" s="780"/>
      <c r="V11" s="780"/>
      <c r="W11" s="780"/>
      <c r="X11" s="780"/>
      <c r="Y11" s="780"/>
      <c r="Z11" s="780"/>
      <c r="AA11" s="781"/>
      <c r="AB11" s="777">
        <f>入力ページ!Q19</f>
        <v>0</v>
      </c>
      <c r="AC11" s="764"/>
      <c r="AD11" s="788" t="s">
        <v>29</v>
      </c>
      <c r="AE11" s="764">
        <f>入力ページ!T19</f>
        <v>0</v>
      </c>
      <c r="AF11" s="764"/>
      <c r="AG11" s="788" t="s">
        <v>30</v>
      </c>
      <c r="AH11" s="783">
        <f>入力ページ!$W$19</f>
        <v>0</v>
      </c>
      <c r="AI11" s="784"/>
      <c r="AJ11" s="774"/>
      <c r="AK11" s="775"/>
      <c r="AL11" s="775"/>
      <c r="AM11" s="775"/>
      <c r="AN11" s="775"/>
      <c r="AO11" s="775"/>
      <c r="AP11" s="775"/>
      <c r="AQ11" s="775"/>
      <c r="AR11" s="775"/>
      <c r="AS11" s="775"/>
      <c r="AT11" s="776"/>
      <c r="AU11" s="151"/>
    </row>
    <row r="12" spans="2:55" ht="11.25" customHeight="1" x14ac:dyDescent="0.4">
      <c r="B12" s="746"/>
      <c r="C12" s="757">
        <f>入力ページ!$AC$39</f>
        <v>0</v>
      </c>
      <c r="D12" s="758"/>
      <c r="E12" s="155"/>
      <c r="F12" s="749"/>
      <c r="G12" s="761" t="s">
        <v>93</v>
      </c>
      <c r="H12" s="762"/>
      <c r="I12" s="763" t="s">
        <v>85</v>
      </c>
      <c r="J12" s="764">
        <f>入力ページ!$Y$37+入力ページ!$AA$37</f>
        <v>0</v>
      </c>
      <c r="K12" s="764" t="s">
        <v>86</v>
      </c>
      <c r="L12" s="764" t="s">
        <v>87</v>
      </c>
      <c r="M12" s="764">
        <f>入力ページ!$Y$38+入力ページ!$AA$38</f>
        <v>0</v>
      </c>
      <c r="N12" s="764" t="s">
        <v>86</v>
      </c>
      <c r="O12" s="764" t="s">
        <v>88</v>
      </c>
      <c r="P12" s="764">
        <f>入力ページ!$Y$39+入力ページ!$AA$39</f>
        <v>0</v>
      </c>
      <c r="Q12" s="765" t="s">
        <v>86</v>
      </c>
      <c r="R12" s="777"/>
      <c r="S12" s="764"/>
      <c r="T12" s="782"/>
      <c r="U12" s="783"/>
      <c r="V12" s="783"/>
      <c r="W12" s="783"/>
      <c r="X12" s="783"/>
      <c r="Y12" s="783"/>
      <c r="Z12" s="783"/>
      <c r="AA12" s="784"/>
      <c r="AB12" s="777"/>
      <c r="AC12" s="764"/>
      <c r="AD12" s="788"/>
      <c r="AE12" s="764"/>
      <c r="AF12" s="764"/>
      <c r="AG12" s="788"/>
      <c r="AH12" s="783"/>
      <c r="AI12" s="784"/>
      <c r="AJ12" s="790">
        <f>入力ページ!$G$19</f>
        <v>0</v>
      </c>
      <c r="AK12" s="791"/>
      <c r="AL12" s="788" t="s">
        <v>29</v>
      </c>
      <c r="AM12" s="791">
        <f>入力ページ!$J$19</f>
        <v>0</v>
      </c>
      <c r="AN12" s="791"/>
      <c r="AO12" s="791"/>
      <c r="AP12" s="788" t="s">
        <v>30</v>
      </c>
      <c r="AQ12" s="794">
        <f>入力ページ!$M$19</f>
        <v>0</v>
      </c>
      <c r="AR12" s="794"/>
      <c r="AS12" s="794"/>
      <c r="AT12" s="795"/>
      <c r="AU12" s="156"/>
    </row>
    <row r="13" spans="2:55" ht="22.5" customHeight="1" x14ac:dyDescent="0.4">
      <c r="B13" s="747"/>
      <c r="C13" s="759"/>
      <c r="D13" s="760"/>
      <c r="E13" s="157" t="s">
        <v>86</v>
      </c>
      <c r="F13" s="750"/>
      <c r="G13" s="753"/>
      <c r="H13" s="754"/>
      <c r="I13" s="756"/>
      <c r="J13" s="742"/>
      <c r="K13" s="742"/>
      <c r="L13" s="742"/>
      <c r="M13" s="742"/>
      <c r="N13" s="742"/>
      <c r="O13" s="742"/>
      <c r="P13" s="742"/>
      <c r="Q13" s="744"/>
      <c r="R13" s="778"/>
      <c r="S13" s="742"/>
      <c r="T13" s="785"/>
      <c r="U13" s="786"/>
      <c r="V13" s="786"/>
      <c r="W13" s="786"/>
      <c r="X13" s="786"/>
      <c r="Y13" s="786"/>
      <c r="Z13" s="786"/>
      <c r="AA13" s="787"/>
      <c r="AB13" s="778"/>
      <c r="AC13" s="742"/>
      <c r="AD13" s="789"/>
      <c r="AE13" s="742"/>
      <c r="AF13" s="742"/>
      <c r="AG13" s="789"/>
      <c r="AH13" s="786"/>
      <c r="AI13" s="787"/>
      <c r="AJ13" s="792"/>
      <c r="AK13" s="793"/>
      <c r="AL13" s="789"/>
      <c r="AM13" s="793"/>
      <c r="AN13" s="793"/>
      <c r="AO13" s="793"/>
      <c r="AP13" s="789"/>
      <c r="AQ13" s="796"/>
      <c r="AR13" s="796"/>
      <c r="AS13" s="796"/>
      <c r="AT13" s="797"/>
      <c r="AU13" s="156"/>
    </row>
    <row r="14" spans="2:55" ht="21" customHeight="1" x14ac:dyDescent="0.4">
      <c r="B14" s="804" t="s">
        <v>94</v>
      </c>
      <c r="C14" s="804"/>
      <c r="D14" s="804"/>
      <c r="E14" s="158"/>
      <c r="F14" s="159"/>
      <c r="G14" s="160"/>
      <c r="H14" s="805" t="s">
        <v>95</v>
      </c>
      <c r="I14" s="806"/>
      <c r="J14" s="807"/>
      <c r="K14" s="159"/>
      <c r="L14" s="799" t="s">
        <v>96</v>
      </c>
      <c r="M14" s="799"/>
      <c r="N14" s="799"/>
      <c r="O14" s="159"/>
      <c r="P14" s="159"/>
      <c r="Q14" s="159"/>
      <c r="R14" s="805" t="s">
        <v>95</v>
      </c>
      <c r="S14" s="806"/>
      <c r="T14" s="806"/>
      <c r="U14" s="159" t="s">
        <v>96</v>
      </c>
      <c r="V14" s="159"/>
      <c r="W14" s="159"/>
      <c r="X14" s="159"/>
      <c r="Y14" s="159"/>
      <c r="Z14" s="159"/>
      <c r="AA14" s="159"/>
      <c r="AB14" s="808" t="s">
        <v>95</v>
      </c>
      <c r="AC14" s="809"/>
      <c r="AD14" s="809"/>
      <c r="AE14" s="809"/>
      <c r="AF14" s="810"/>
      <c r="AG14" s="159"/>
      <c r="AH14" s="159"/>
      <c r="AI14" s="159" t="s">
        <v>97</v>
      </c>
      <c r="AJ14" s="159"/>
      <c r="AK14" s="159"/>
      <c r="AL14" s="161"/>
      <c r="AM14" s="799"/>
      <c r="AN14" s="799"/>
      <c r="AO14" s="159"/>
      <c r="AP14" s="159"/>
      <c r="AQ14" s="799"/>
      <c r="AR14" s="799"/>
      <c r="AS14" s="799"/>
      <c r="AT14" s="800"/>
      <c r="AU14" s="162"/>
    </row>
    <row r="15" spans="2:55" ht="21" customHeight="1" x14ac:dyDescent="0.4">
      <c r="B15" s="801" t="s">
        <v>98</v>
      </c>
      <c r="C15" s="802" t="s">
        <v>99</v>
      </c>
      <c r="D15" s="802"/>
      <c r="E15" s="803">
        <v>6</v>
      </c>
      <c r="F15" s="798"/>
      <c r="G15" s="798">
        <v>7</v>
      </c>
      <c r="H15" s="798"/>
      <c r="I15" s="798">
        <v>8</v>
      </c>
      <c r="J15" s="798"/>
      <c r="K15" s="798">
        <v>9</v>
      </c>
      <c r="L15" s="798"/>
      <c r="M15" s="798">
        <v>10</v>
      </c>
      <c r="N15" s="798"/>
      <c r="O15" s="798">
        <v>11</v>
      </c>
      <c r="P15" s="798"/>
      <c r="Q15" s="798">
        <v>12</v>
      </c>
      <c r="R15" s="798"/>
      <c r="S15" s="798">
        <v>13</v>
      </c>
      <c r="T15" s="798"/>
      <c r="U15" s="798">
        <v>14</v>
      </c>
      <c r="V15" s="798"/>
      <c r="W15" s="798">
        <v>15</v>
      </c>
      <c r="X15" s="798"/>
      <c r="Y15" s="798">
        <v>16</v>
      </c>
      <c r="Z15" s="798"/>
      <c r="AA15" s="798">
        <v>17</v>
      </c>
      <c r="AB15" s="798"/>
      <c r="AC15" s="798">
        <v>18</v>
      </c>
      <c r="AD15" s="798"/>
      <c r="AE15" s="798">
        <v>19</v>
      </c>
      <c r="AF15" s="798"/>
      <c r="AG15" s="798">
        <v>20</v>
      </c>
      <c r="AH15" s="798"/>
      <c r="AI15" s="798">
        <v>21</v>
      </c>
      <c r="AJ15" s="798"/>
      <c r="AK15" s="798">
        <v>22</v>
      </c>
      <c r="AL15" s="843"/>
      <c r="AM15" s="816" t="s">
        <v>100</v>
      </c>
      <c r="AN15" s="816"/>
      <c r="AO15" s="817"/>
      <c r="AP15" s="815" t="s">
        <v>101</v>
      </c>
      <c r="AQ15" s="816"/>
      <c r="AR15" s="816"/>
      <c r="AS15" s="816"/>
      <c r="AT15" s="817"/>
      <c r="AU15" s="163"/>
    </row>
    <row r="16" spans="2:55" ht="9.75" customHeight="1" x14ac:dyDescent="0.4">
      <c r="B16" s="801"/>
      <c r="C16" s="802"/>
      <c r="D16" s="802"/>
      <c r="E16" s="164"/>
      <c r="F16" s="165"/>
      <c r="G16" s="164"/>
      <c r="H16" s="165"/>
      <c r="I16" s="164"/>
      <c r="J16" s="165"/>
      <c r="K16" s="164"/>
      <c r="L16" s="165"/>
      <c r="M16" s="164"/>
      <c r="N16" s="165"/>
      <c r="O16" s="164"/>
      <c r="P16" s="165"/>
      <c r="Q16" s="164"/>
      <c r="R16" s="165"/>
      <c r="S16" s="164"/>
      <c r="T16" s="165"/>
      <c r="U16" s="164"/>
      <c r="V16" s="165"/>
      <c r="W16" s="164"/>
      <c r="X16" s="165"/>
      <c r="Y16" s="164"/>
      <c r="Z16" s="165"/>
      <c r="AA16" s="164"/>
      <c r="AB16" s="165"/>
      <c r="AC16" s="164"/>
      <c r="AD16" s="165"/>
      <c r="AE16" s="164"/>
      <c r="AF16" s="165"/>
      <c r="AG16" s="164"/>
      <c r="AH16" s="165"/>
      <c r="AI16" s="164"/>
      <c r="AJ16" s="165"/>
      <c r="AK16" s="164"/>
      <c r="AL16" s="164"/>
      <c r="AM16" s="819"/>
      <c r="AN16" s="819"/>
      <c r="AO16" s="820"/>
      <c r="AP16" s="818"/>
      <c r="AQ16" s="819"/>
      <c r="AR16" s="819"/>
      <c r="AS16" s="819"/>
      <c r="AT16" s="820"/>
      <c r="AU16" s="163"/>
    </row>
    <row r="17" spans="2:47" ht="24.75" customHeight="1" x14ac:dyDescent="0.4">
      <c r="B17" s="821" t="s">
        <v>102</v>
      </c>
      <c r="C17" s="823" t="s">
        <v>103</v>
      </c>
      <c r="D17" s="824"/>
      <c r="E17" s="166"/>
      <c r="H17" s="167"/>
      <c r="I17" s="167"/>
      <c r="J17" s="167"/>
      <c r="K17" s="167"/>
      <c r="L17" s="168"/>
      <c r="M17" s="169"/>
      <c r="N17" s="169"/>
      <c r="O17" s="169"/>
      <c r="P17" s="169"/>
      <c r="Q17" s="169"/>
      <c r="R17" s="169"/>
      <c r="S17" s="169"/>
      <c r="T17" s="169"/>
      <c r="U17" s="170"/>
      <c r="V17" s="169"/>
      <c r="W17" s="169"/>
      <c r="X17" s="169"/>
      <c r="Y17" s="169"/>
      <c r="Z17" s="169"/>
      <c r="AA17" s="169"/>
      <c r="AB17" s="169"/>
      <c r="AC17" s="169"/>
      <c r="AD17" s="169"/>
      <c r="AE17" s="169"/>
      <c r="AF17" s="169"/>
      <c r="AG17" s="169"/>
      <c r="AH17" s="169"/>
      <c r="AI17" s="169"/>
      <c r="AJ17" s="171"/>
      <c r="AK17" s="167"/>
      <c r="AL17" s="172"/>
      <c r="AM17" s="829" t="str">
        <f>IF(AND(入力ページ!F21&lt;&gt;0,入力ページ!$F$24="生活館"),"○","")</f>
        <v/>
      </c>
      <c r="AN17" s="832" t="s">
        <v>104</v>
      </c>
      <c r="AO17" s="833"/>
      <c r="AP17" s="838"/>
      <c r="AQ17" s="839"/>
      <c r="AR17" s="840" t="s">
        <v>105</v>
      </c>
      <c r="AS17" s="841"/>
      <c r="AT17" s="173" t="s">
        <v>106</v>
      </c>
      <c r="AU17" s="174"/>
    </row>
    <row r="18" spans="2:47" ht="12" customHeight="1" x14ac:dyDescent="0.4">
      <c r="B18" s="822"/>
      <c r="C18" s="825"/>
      <c r="D18" s="826"/>
      <c r="E18" s="842"/>
      <c r="F18" s="811"/>
      <c r="G18" s="811"/>
      <c r="H18" s="811"/>
      <c r="I18" s="811"/>
      <c r="J18" s="811"/>
      <c r="K18" s="812"/>
      <c r="L18" s="813"/>
      <c r="M18" s="814"/>
      <c r="N18" s="814"/>
      <c r="O18" s="814"/>
      <c r="P18" s="814"/>
      <c r="Q18" s="814"/>
      <c r="R18" s="814"/>
      <c r="S18" s="814"/>
      <c r="T18" s="851"/>
      <c r="U18" s="852"/>
      <c r="V18" s="814"/>
      <c r="W18" s="814"/>
      <c r="X18" s="814"/>
      <c r="Y18" s="814"/>
      <c r="Z18" s="814"/>
      <c r="AA18" s="814"/>
      <c r="AB18" s="814"/>
      <c r="AC18" s="814"/>
      <c r="AD18" s="814"/>
      <c r="AE18" s="814"/>
      <c r="AF18" s="814"/>
      <c r="AG18" s="814"/>
      <c r="AH18" s="814"/>
      <c r="AI18" s="848"/>
      <c r="AJ18" s="842"/>
      <c r="AK18" s="849" t="s">
        <v>107</v>
      </c>
      <c r="AL18" s="856"/>
      <c r="AM18" s="830"/>
      <c r="AN18" s="834"/>
      <c r="AO18" s="835"/>
      <c r="AP18" s="857" t="s">
        <v>108</v>
      </c>
      <c r="AQ18" s="858"/>
      <c r="AR18" s="861"/>
      <c r="AS18" s="862"/>
      <c r="AT18" s="844"/>
      <c r="AU18" s="174"/>
    </row>
    <row r="19" spans="2:47" ht="12.75" customHeight="1" x14ac:dyDescent="0.4">
      <c r="B19" s="822"/>
      <c r="C19" s="825"/>
      <c r="D19" s="826"/>
      <c r="E19" s="842"/>
      <c r="F19" s="811"/>
      <c r="G19" s="811"/>
      <c r="H19" s="811"/>
      <c r="I19" s="811"/>
      <c r="J19" s="811"/>
      <c r="K19" s="812"/>
      <c r="L19" s="813"/>
      <c r="M19" s="814"/>
      <c r="N19" s="814"/>
      <c r="O19" s="814"/>
      <c r="P19" s="814"/>
      <c r="Q19" s="814"/>
      <c r="R19" s="814"/>
      <c r="S19" s="814"/>
      <c r="T19" s="851"/>
      <c r="U19" s="852"/>
      <c r="V19" s="814"/>
      <c r="W19" s="814"/>
      <c r="X19" s="814"/>
      <c r="Y19" s="814"/>
      <c r="Z19" s="814"/>
      <c r="AA19" s="814"/>
      <c r="AB19" s="814"/>
      <c r="AC19" s="814"/>
      <c r="AD19" s="814"/>
      <c r="AE19" s="814"/>
      <c r="AF19" s="814"/>
      <c r="AG19" s="814"/>
      <c r="AH19" s="814"/>
      <c r="AI19" s="848"/>
      <c r="AJ19" s="842"/>
      <c r="AK19" s="849"/>
      <c r="AL19" s="856"/>
      <c r="AM19" s="831"/>
      <c r="AN19" s="836"/>
      <c r="AO19" s="837"/>
      <c r="AP19" s="859"/>
      <c r="AQ19" s="860"/>
      <c r="AR19" s="863"/>
      <c r="AS19" s="864"/>
      <c r="AT19" s="845"/>
      <c r="AU19" s="174"/>
    </row>
    <row r="20" spans="2:47" ht="12.75" customHeight="1" x14ac:dyDescent="0.4">
      <c r="B20" s="822"/>
      <c r="C20" s="825"/>
      <c r="D20" s="826"/>
      <c r="E20" s="842"/>
      <c r="F20" s="811"/>
      <c r="G20" s="811"/>
      <c r="H20" s="811"/>
      <c r="I20" s="811"/>
      <c r="J20" s="811"/>
      <c r="K20" s="812"/>
      <c r="L20" s="813"/>
      <c r="M20" s="814"/>
      <c r="N20" s="814"/>
      <c r="O20" s="814"/>
      <c r="P20" s="814"/>
      <c r="Q20" s="814"/>
      <c r="R20" s="814"/>
      <c r="S20" s="814"/>
      <c r="T20" s="851"/>
      <c r="U20" s="852"/>
      <c r="V20" s="814"/>
      <c r="W20" s="814"/>
      <c r="X20" s="814"/>
      <c r="Y20" s="814"/>
      <c r="Z20" s="814"/>
      <c r="AA20" s="814"/>
      <c r="AB20" s="814"/>
      <c r="AC20" s="814"/>
      <c r="AD20" s="814"/>
      <c r="AE20" s="814"/>
      <c r="AF20" s="814"/>
      <c r="AG20" s="814"/>
      <c r="AH20" s="814"/>
      <c r="AI20" s="848"/>
      <c r="AJ20" s="842"/>
      <c r="AK20" s="849"/>
      <c r="AL20" s="856"/>
      <c r="AM20" s="829" t="str">
        <f>IF(AND(入力ページ!F21&lt;&gt;0,入力ページ!$F$24="ロッジ"),"○","")</f>
        <v/>
      </c>
      <c r="AN20" s="832" t="s">
        <v>109</v>
      </c>
      <c r="AO20" s="833"/>
      <c r="AP20" s="857" t="s">
        <v>110</v>
      </c>
      <c r="AQ20" s="858"/>
      <c r="AR20" s="867" t="str">
        <f>IF(AND(入力ページ!Z26&lt;&gt;"",SUM(入力ページ!H71:J74)&gt;=1),"○",IF(AND(入力ページ!Z26&lt;&gt;"",SUM(入力ページ!H71:J74)=0),"-",""))</f>
        <v/>
      </c>
      <c r="AS20" s="868"/>
      <c r="AT20" s="871" t="str">
        <f>IF(AND(入力ページ!Z26&lt;&gt;"",SUM(入力ページ!H75)&gt;=1),"○",IF(入力ページ!Z26&lt;&gt;"","-",""))</f>
        <v/>
      </c>
      <c r="AU20" s="175"/>
    </row>
    <row r="21" spans="2:47" ht="12" customHeight="1" x14ac:dyDescent="0.4">
      <c r="B21" s="822"/>
      <c r="C21" s="827"/>
      <c r="D21" s="828"/>
      <c r="E21" s="846"/>
      <c r="F21" s="847"/>
      <c r="G21" s="847"/>
      <c r="H21" s="847"/>
      <c r="I21" s="847"/>
      <c r="J21" s="847"/>
      <c r="K21" s="853"/>
      <c r="L21" s="854"/>
      <c r="M21" s="855"/>
      <c r="N21" s="855"/>
      <c r="O21" s="855"/>
      <c r="P21" s="855"/>
      <c r="Q21" s="855"/>
      <c r="R21" s="855"/>
      <c r="S21" s="855"/>
      <c r="T21" s="865"/>
      <c r="U21" s="866"/>
      <c r="V21" s="855"/>
      <c r="W21" s="855"/>
      <c r="X21" s="855"/>
      <c r="Y21" s="855"/>
      <c r="Z21" s="855"/>
      <c r="AA21" s="855"/>
      <c r="AB21" s="855"/>
      <c r="AC21" s="855"/>
      <c r="AD21" s="855"/>
      <c r="AE21" s="855"/>
      <c r="AF21" s="855"/>
      <c r="AG21" s="855"/>
      <c r="AH21" s="855"/>
      <c r="AI21" s="850"/>
      <c r="AJ21" s="842"/>
      <c r="AK21" s="849"/>
      <c r="AL21" s="856"/>
      <c r="AM21" s="830"/>
      <c r="AN21" s="834"/>
      <c r="AO21" s="835"/>
      <c r="AP21" s="859"/>
      <c r="AQ21" s="860"/>
      <c r="AR21" s="869"/>
      <c r="AS21" s="870"/>
      <c r="AT21" s="872"/>
      <c r="AU21" s="175"/>
    </row>
    <row r="22" spans="2:47" ht="24.95" customHeight="1" x14ac:dyDescent="0.4">
      <c r="B22" s="176">
        <f>入力ページ!I65</f>
        <v>0</v>
      </c>
      <c r="C22" s="874" t="s">
        <v>111</v>
      </c>
      <c r="D22" s="875"/>
      <c r="E22" s="158"/>
      <c r="F22" s="159"/>
      <c r="G22" s="159"/>
      <c r="H22" s="159"/>
      <c r="I22" s="159"/>
      <c r="J22" s="159"/>
      <c r="K22" s="159"/>
      <c r="L22" s="177"/>
      <c r="M22" s="178"/>
      <c r="N22" s="178"/>
      <c r="O22" s="178"/>
      <c r="P22" s="178"/>
      <c r="Q22" s="178"/>
      <c r="R22" s="178"/>
      <c r="S22" s="178"/>
      <c r="T22" s="178"/>
      <c r="U22" s="179"/>
      <c r="V22" s="178"/>
      <c r="W22" s="178"/>
      <c r="X22" s="178"/>
      <c r="Y22" s="178"/>
      <c r="Z22" s="178"/>
      <c r="AA22" s="178"/>
      <c r="AB22" s="178"/>
      <c r="AC22" s="178"/>
      <c r="AD22" s="178"/>
      <c r="AE22" s="178"/>
      <c r="AF22" s="178"/>
      <c r="AG22" s="178"/>
      <c r="AH22" s="178"/>
      <c r="AI22" s="178"/>
      <c r="AJ22" s="166"/>
      <c r="AK22" s="849"/>
      <c r="AL22" s="172"/>
      <c r="AM22" s="831"/>
      <c r="AN22" s="836"/>
      <c r="AO22" s="837"/>
      <c r="AP22" s="840" t="s">
        <v>112</v>
      </c>
      <c r="AQ22" s="841"/>
      <c r="AR22" s="876" t="str">
        <f>IF(AND(入力ページ!Z27&lt;&gt;"",SUM(入力ページ!H76:J79)&gt;=1),"○",IF(AND(入力ページ!Z27&lt;&gt;"",SUM(入力ページ!H76:J79)=0),"-",""))</f>
        <v/>
      </c>
      <c r="AS22" s="877"/>
      <c r="AT22" s="180" t="str">
        <f>IF(AND(入力ページ!Z27&lt;&gt;"",SUM(入力ページ!H80)&gt;=1),"○",IF(入力ページ!Z27&lt;&gt;"","-",""))</f>
        <v/>
      </c>
      <c r="AU22" s="175"/>
    </row>
    <row r="23" spans="2:47" ht="24.95" customHeight="1" x14ac:dyDescent="0.4">
      <c r="B23" s="181" t="s">
        <v>27</v>
      </c>
      <c r="C23" s="874" t="s">
        <v>113</v>
      </c>
      <c r="D23" s="875"/>
      <c r="E23" s="158"/>
      <c r="F23" s="159"/>
      <c r="G23" s="159"/>
      <c r="H23" s="159"/>
      <c r="I23" s="159"/>
      <c r="J23" s="159"/>
      <c r="K23" s="159"/>
      <c r="L23" s="177"/>
      <c r="M23" s="178"/>
      <c r="N23" s="178"/>
      <c r="O23" s="178"/>
      <c r="P23" s="178"/>
      <c r="Q23" s="178"/>
      <c r="R23" s="178"/>
      <c r="S23" s="178"/>
      <c r="T23" s="178"/>
      <c r="U23" s="179"/>
      <c r="V23" s="178"/>
      <c r="W23" s="178"/>
      <c r="X23" s="178"/>
      <c r="Y23" s="178"/>
      <c r="Z23" s="178"/>
      <c r="AA23" s="178"/>
      <c r="AB23" s="178"/>
      <c r="AC23" s="178"/>
      <c r="AD23" s="178"/>
      <c r="AE23" s="178"/>
      <c r="AF23" s="178"/>
      <c r="AG23" s="178"/>
      <c r="AH23" s="178"/>
      <c r="AI23" s="178"/>
      <c r="AJ23" s="166"/>
      <c r="AK23" s="849"/>
      <c r="AL23" s="172"/>
      <c r="AM23" s="878" t="s">
        <v>114</v>
      </c>
      <c r="AN23" s="878"/>
      <c r="AO23" s="879"/>
      <c r="AP23" s="882" t="s">
        <v>115</v>
      </c>
      <c r="AQ23" s="883"/>
      <c r="AR23" s="883"/>
      <c r="AS23" s="883"/>
      <c r="AT23" s="884"/>
      <c r="AU23" s="182"/>
    </row>
    <row r="24" spans="2:47" ht="24.95" customHeight="1" thickBot="1" x14ac:dyDescent="0.45">
      <c r="B24" s="183">
        <f>入力ページ!I65</f>
        <v>0</v>
      </c>
      <c r="C24" s="885" t="s">
        <v>116</v>
      </c>
      <c r="D24" s="886"/>
      <c r="E24" s="171"/>
      <c r="F24" s="167"/>
      <c r="G24" s="167"/>
      <c r="H24" s="167"/>
      <c r="I24" s="167"/>
      <c r="J24" s="167"/>
      <c r="K24" s="167"/>
      <c r="L24" s="168"/>
      <c r="M24" s="169"/>
      <c r="N24" s="169"/>
      <c r="O24" s="169"/>
      <c r="P24" s="169"/>
      <c r="Q24" s="169"/>
      <c r="R24" s="169"/>
      <c r="S24" s="169"/>
      <c r="T24" s="169"/>
      <c r="U24" s="170"/>
      <c r="V24" s="169"/>
      <c r="W24" s="169"/>
      <c r="X24" s="169"/>
      <c r="Y24" s="169"/>
      <c r="Z24" s="169"/>
      <c r="AA24" s="169"/>
      <c r="AB24" s="169"/>
      <c r="AC24" s="169"/>
      <c r="AD24" s="169"/>
      <c r="AE24" s="169"/>
      <c r="AF24" s="169"/>
      <c r="AG24" s="169"/>
      <c r="AH24" s="169"/>
      <c r="AI24" s="169"/>
      <c r="AJ24" s="166"/>
      <c r="AK24" s="849"/>
      <c r="AL24" s="172"/>
      <c r="AM24" s="878"/>
      <c r="AN24" s="878"/>
      <c r="AO24" s="879"/>
      <c r="AP24" s="887" t="s">
        <v>117</v>
      </c>
      <c r="AQ24" s="888"/>
      <c r="AR24" s="888"/>
      <c r="AS24" s="888"/>
      <c r="AT24" s="889"/>
      <c r="AU24" s="182"/>
    </row>
    <row r="25" spans="2:47" ht="30" customHeight="1" thickTop="1" x14ac:dyDescent="0.4">
      <c r="B25" s="181" t="s">
        <v>28</v>
      </c>
      <c r="C25" s="890" t="s">
        <v>118</v>
      </c>
      <c r="D25" s="891"/>
      <c r="E25" s="184"/>
      <c r="F25" s="185"/>
      <c r="G25" s="185"/>
      <c r="H25" s="185"/>
      <c r="I25" s="185"/>
      <c r="J25" s="185"/>
      <c r="K25" s="185"/>
      <c r="L25" s="186"/>
      <c r="M25" s="187"/>
      <c r="N25" s="187"/>
      <c r="O25" s="187"/>
      <c r="P25" s="187"/>
      <c r="Q25" s="187"/>
      <c r="R25" s="187"/>
      <c r="S25" s="187"/>
      <c r="T25" s="187"/>
      <c r="U25" s="188"/>
      <c r="V25" s="187"/>
      <c r="W25" s="187"/>
      <c r="X25" s="187"/>
      <c r="Y25" s="187"/>
      <c r="Z25" s="187"/>
      <c r="AA25" s="187"/>
      <c r="AB25" s="187"/>
      <c r="AC25" s="187"/>
      <c r="AD25" s="187"/>
      <c r="AE25" s="187"/>
      <c r="AF25" s="187"/>
      <c r="AG25" s="187"/>
      <c r="AH25" s="187"/>
      <c r="AI25" s="187"/>
      <c r="AJ25" s="166"/>
      <c r="AK25" s="849"/>
      <c r="AL25" s="172"/>
      <c r="AM25" s="878"/>
      <c r="AN25" s="878"/>
      <c r="AO25" s="879"/>
      <c r="AP25" s="894" t="s">
        <v>119</v>
      </c>
      <c r="AQ25" s="895"/>
      <c r="AR25" s="895"/>
      <c r="AS25" s="895"/>
      <c r="AT25" s="896"/>
      <c r="AU25" s="189"/>
    </row>
    <row r="26" spans="2:47" ht="27" customHeight="1" x14ac:dyDescent="0.4">
      <c r="B26" s="190" t="s">
        <v>30</v>
      </c>
      <c r="C26" s="892"/>
      <c r="D26" s="893"/>
      <c r="E26" s="191"/>
      <c r="F26" s="165"/>
      <c r="G26" s="165"/>
      <c r="H26" s="165"/>
      <c r="I26" s="165"/>
      <c r="J26" s="165"/>
      <c r="K26" s="165"/>
      <c r="L26" s="192"/>
      <c r="M26" s="193"/>
      <c r="N26" s="193"/>
      <c r="O26" s="193"/>
      <c r="P26" s="193"/>
      <c r="Q26" s="193"/>
      <c r="R26" s="193"/>
      <c r="S26" s="193"/>
      <c r="T26" s="193"/>
      <c r="U26" s="194"/>
      <c r="V26" s="193"/>
      <c r="W26" s="193"/>
      <c r="X26" s="193"/>
      <c r="Y26" s="193"/>
      <c r="Z26" s="193"/>
      <c r="AA26" s="193"/>
      <c r="AB26" s="193"/>
      <c r="AC26" s="193"/>
      <c r="AD26" s="193"/>
      <c r="AE26" s="193"/>
      <c r="AF26" s="193"/>
      <c r="AG26" s="193"/>
      <c r="AH26" s="193"/>
      <c r="AI26" s="193"/>
      <c r="AJ26" s="191"/>
      <c r="AK26" s="165"/>
      <c r="AL26" s="164"/>
      <c r="AM26" s="880"/>
      <c r="AN26" s="880"/>
      <c r="AO26" s="881"/>
      <c r="AP26" s="897"/>
      <c r="AQ26" s="898"/>
      <c r="AR26" s="898"/>
      <c r="AS26" s="898"/>
      <c r="AT26" s="899"/>
      <c r="AU26" s="189"/>
    </row>
    <row r="27" spans="2:47" ht="21" customHeight="1" x14ac:dyDescent="0.4">
      <c r="B27" s="902" t="s">
        <v>98</v>
      </c>
      <c r="C27" s="904" t="s">
        <v>99</v>
      </c>
      <c r="D27" s="904"/>
      <c r="E27" s="803">
        <v>6</v>
      </c>
      <c r="F27" s="798"/>
      <c r="G27" s="798">
        <v>7</v>
      </c>
      <c r="H27" s="798"/>
      <c r="I27" s="873">
        <v>8</v>
      </c>
      <c r="J27" s="873"/>
      <c r="K27" s="873">
        <v>9</v>
      </c>
      <c r="L27" s="873"/>
      <c r="M27" s="873">
        <v>10</v>
      </c>
      <c r="N27" s="873"/>
      <c r="O27" s="873">
        <v>11</v>
      </c>
      <c r="P27" s="873"/>
      <c r="Q27" s="873">
        <v>12</v>
      </c>
      <c r="R27" s="873"/>
      <c r="S27" s="873">
        <v>13</v>
      </c>
      <c r="T27" s="873"/>
      <c r="U27" s="873">
        <v>14</v>
      </c>
      <c r="V27" s="873"/>
      <c r="W27" s="873">
        <v>15</v>
      </c>
      <c r="X27" s="873"/>
      <c r="Y27" s="873">
        <v>16</v>
      </c>
      <c r="Z27" s="873"/>
      <c r="AA27" s="873">
        <v>17</v>
      </c>
      <c r="AB27" s="873"/>
      <c r="AC27" s="873">
        <v>18</v>
      </c>
      <c r="AD27" s="873"/>
      <c r="AE27" s="873">
        <v>19</v>
      </c>
      <c r="AF27" s="873"/>
      <c r="AG27" s="873">
        <v>20</v>
      </c>
      <c r="AH27" s="873"/>
      <c r="AI27" s="873">
        <v>21</v>
      </c>
      <c r="AJ27" s="873"/>
      <c r="AK27" s="798">
        <v>22</v>
      </c>
      <c r="AL27" s="843"/>
      <c r="AM27" s="816" t="s">
        <v>100</v>
      </c>
      <c r="AN27" s="816"/>
      <c r="AO27" s="817"/>
      <c r="AP27" s="815" t="s">
        <v>101</v>
      </c>
      <c r="AQ27" s="816"/>
      <c r="AR27" s="816"/>
      <c r="AS27" s="816"/>
      <c r="AT27" s="817"/>
      <c r="AU27" s="163"/>
    </row>
    <row r="28" spans="2:47" ht="9.75" customHeight="1" x14ac:dyDescent="0.4">
      <c r="B28" s="903"/>
      <c r="C28" s="905"/>
      <c r="D28" s="905"/>
      <c r="E28" s="164"/>
      <c r="F28" s="165"/>
      <c r="G28" s="164"/>
      <c r="H28" s="165"/>
      <c r="I28" s="172"/>
      <c r="J28" s="900">
        <v>35</v>
      </c>
      <c r="K28" s="901"/>
      <c r="M28" s="172"/>
      <c r="O28" s="172"/>
      <c r="Q28" s="172"/>
      <c r="S28" s="172"/>
      <c r="U28" s="172"/>
      <c r="W28" s="172"/>
      <c r="Y28" s="172"/>
      <c r="AA28" s="172"/>
      <c r="AC28" s="172"/>
      <c r="AE28" s="172"/>
      <c r="AG28" s="172"/>
      <c r="AI28" s="172"/>
      <c r="AK28" s="164"/>
      <c r="AL28" s="164"/>
      <c r="AM28" s="819"/>
      <c r="AN28" s="819"/>
      <c r="AO28" s="820"/>
      <c r="AP28" s="818"/>
      <c r="AQ28" s="819"/>
      <c r="AR28" s="819"/>
      <c r="AS28" s="819"/>
      <c r="AT28" s="820"/>
      <c r="AU28" s="163"/>
    </row>
    <row r="29" spans="2:47" ht="24.75" customHeight="1" x14ac:dyDescent="0.4">
      <c r="B29" s="821" t="s">
        <v>120</v>
      </c>
      <c r="C29" s="823" t="s">
        <v>103</v>
      </c>
      <c r="D29" s="824"/>
      <c r="E29" s="195"/>
      <c r="F29" s="196"/>
      <c r="G29" s="196"/>
      <c r="H29" s="169"/>
      <c r="I29" s="169"/>
      <c r="J29" s="169"/>
      <c r="K29" s="169"/>
      <c r="L29" s="168"/>
      <c r="M29" s="169"/>
      <c r="N29" s="169"/>
      <c r="O29" s="169"/>
      <c r="P29" s="169"/>
      <c r="Q29" s="169"/>
      <c r="R29" s="169"/>
      <c r="S29" s="169"/>
      <c r="T29" s="169"/>
      <c r="U29" s="170"/>
      <c r="V29" s="169"/>
      <c r="W29" s="169"/>
      <c r="X29" s="169"/>
      <c r="Y29" s="169"/>
      <c r="Z29" s="169"/>
      <c r="AA29" s="169"/>
      <c r="AB29" s="169"/>
      <c r="AC29" s="169"/>
      <c r="AD29" s="169"/>
      <c r="AE29" s="169"/>
      <c r="AF29" s="169"/>
      <c r="AG29" s="169"/>
      <c r="AH29" s="169"/>
      <c r="AI29" s="169"/>
      <c r="AJ29" s="171"/>
      <c r="AK29" s="167"/>
      <c r="AL29" s="172"/>
      <c r="AM29" s="829" t="str">
        <f>IF(AND(入力ページ!F21&gt;=2,入力ページ!$F$24="生活館"),"○","")</f>
        <v/>
      </c>
      <c r="AN29" s="832" t="s">
        <v>104</v>
      </c>
      <c r="AO29" s="833"/>
      <c r="AP29" s="838"/>
      <c r="AQ29" s="839"/>
      <c r="AR29" s="840" t="s">
        <v>105</v>
      </c>
      <c r="AS29" s="841"/>
      <c r="AT29" s="173" t="s">
        <v>106</v>
      </c>
      <c r="AU29" s="174"/>
    </row>
    <row r="30" spans="2:47" ht="12" customHeight="1" x14ac:dyDescent="0.4">
      <c r="B30" s="822"/>
      <c r="C30" s="825"/>
      <c r="D30" s="826"/>
      <c r="E30" s="907"/>
      <c r="F30" s="814"/>
      <c r="G30" s="814"/>
      <c r="H30" s="814"/>
      <c r="I30" s="814"/>
      <c r="J30" s="814"/>
      <c r="K30" s="906"/>
      <c r="L30" s="813"/>
      <c r="M30" s="814"/>
      <c r="N30" s="814"/>
      <c r="O30" s="814"/>
      <c r="P30" s="814"/>
      <c r="Q30" s="814"/>
      <c r="R30" s="814"/>
      <c r="S30" s="814"/>
      <c r="T30" s="851"/>
      <c r="U30" s="852"/>
      <c r="V30" s="814"/>
      <c r="W30" s="814"/>
      <c r="X30" s="814"/>
      <c r="Y30" s="814"/>
      <c r="Z30" s="814"/>
      <c r="AA30" s="814"/>
      <c r="AB30" s="814"/>
      <c r="AC30" s="814"/>
      <c r="AD30" s="814"/>
      <c r="AE30" s="814"/>
      <c r="AF30" s="814"/>
      <c r="AG30" s="814"/>
      <c r="AH30" s="814"/>
      <c r="AI30" s="848"/>
      <c r="AJ30" s="842"/>
      <c r="AK30" s="849" t="s">
        <v>107</v>
      </c>
      <c r="AL30" s="856"/>
      <c r="AM30" s="830"/>
      <c r="AN30" s="834"/>
      <c r="AO30" s="835"/>
      <c r="AP30" s="857" t="s">
        <v>108</v>
      </c>
      <c r="AQ30" s="858"/>
      <c r="AR30" s="867" t="str">
        <f>IF(AND(入力ページ!AA25&lt;&gt;"",SUM(入力ページ!L67:N70)&gt;=1),"○",IF(AND(入力ページ!AA25&lt;&gt;"",SUM(入力ページ!L67:N70)=0),"-",""))</f>
        <v/>
      </c>
      <c r="AS30" s="868"/>
      <c r="AT30" s="844"/>
      <c r="AU30" s="174"/>
    </row>
    <row r="31" spans="2:47" ht="12.75" customHeight="1" x14ac:dyDescent="0.4">
      <c r="B31" s="822"/>
      <c r="C31" s="825"/>
      <c r="D31" s="826"/>
      <c r="E31" s="907"/>
      <c r="F31" s="814"/>
      <c r="G31" s="814"/>
      <c r="H31" s="814"/>
      <c r="I31" s="814"/>
      <c r="J31" s="814"/>
      <c r="K31" s="906"/>
      <c r="L31" s="813"/>
      <c r="M31" s="814"/>
      <c r="N31" s="814"/>
      <c r="O31" s="814"/>
      <c r="P31" s="814"/>
      <c r="Q31" s="814"/>
      <c r="R31" s="814"/>
      <c r="S31" s="814"/>
      <c r="T31" s="851"/>
      <c r="U31" s="852"/>
      <c r="V31" s="814"/>
      <c r="W31" s="814"/>
      <c r="X31" s="814"/>
      <c r="Y31" s="814"/>
      <c r="Z31" s="814"/>
      <c r="AA31" s="814"/>
      <c r="AB31" s="814"/>
      <c r="AC31" s="814"/>
      <c r="AD31" s="814"/>
      <c r="AE31" s="814"/>
      <c r="AF31" s="814"/>
      <c r="AG31" s="814"/>
      <c r="AH31" s="814"/>
      <c r="AI31" s="848"/>
      <c r="AJ31" s="842"/>
      <c r="AK31" s="849"/>
      <c r="AL31" s="856"/>
      <c r="AM31" s="831"/>
      <c r="AN31" s="836"/>
      <c r="AO31" s="837"/>
      <c r="AP31" s="859"/>
      <c r="AQ31" s="860"/>
      <c r="AR31" s="869"/>
      <c r="AS31" s="870"/>
      <c r="AT31" s="845"/>
      <c r="AU31" s="174"/>
    </row>
    <row r="32" spans="2:47" ht="12.75" customHeight="1" x14ac:dyDescent="0.4">
      <c r="B32" s="822"/>
      <c r="C32" s="825"/>
      <c r="D32" s="826"/>
      <c r="E32" s="907"/>
      <c r="F32" s="814"/>
      <c r="G32" s="814"/>
      <c r="H32" s="814"/>
      <c r="I32" s="814"/>
      <c r="J32" s="814"/>
      <c r="K32" s="906"/>
      <c r="L32" s="813"/>
      <c r="M32" s="814"/>
      <c r="N32" s="814"/>
      <c r="O32" s="814"/>
      <c r="P32" s="814"/>
      <c r="Q32" s="814"/>
      <c r="R32" s="814"/>
      <c r="S32" s="814"/>
      <c r="T32" s="851"/>
      <c r="U32" s="852"/>
      <c r="V32" s="814"/>
      <c r="W32" s="814"/>
      <c r="X32" s="814"/>
      <c r="Y32" s="814"/>
      <c r="Z32" s="814"/>
      <c r="AA32" s="814"/>
      <c r="AB32" s="814"/>
      <c r="AC32" s="814"/>
      <c r="AD32" s="814"/>
      <c r="AE32" s="814"/>
      <c r="AF32" s="814"/>
      <c r="AG32" s="814"/>
      <c r="AH32" s="814"/>
      <c r="AI32" s="848"/>
      <c r="AJ32" s="842"/>
      <c r="AK32" s="849"/>
      <c r="AL32" s="856"/>
      <c r="AM32" s="829" t="str">
        <f>IF(AND(入力ページ!F21&gt;=2,入力ページ!$F$24="ロッジ"),"○","")</f>
        <v/>
      </c>
      <c r="AN32" s="832" t="s">
        <v>109</v>
      </c>
      <c r="AO32" s="833"/>
      <c r="AP32" s="857" t="s">
        <v>110</v>
      </c>
      <c r="AQ32" s="858"/>
      <c r="AR32" s="867" t="str">
        <f>IF(AND(入力ページ!AA26&lt;&gt;"",SUM(入力ページ!L71:N74)&gt;=1),"○",IF(AND(入力ページ!AA26&lt;&gt;"",SUM(入力ページ!L71:N74)=0),"-",""))</f>
        <v/>
      </c>
      <c r="AS32" s="868"/>
      <c r="AT32" s="871" t="str">
        <f>IF(AND(入力ページ!AA26&lt;&gt;"",SUM(入力ページ!L75)&gt;=1),"○",IF(入力ページ!AA26&lt;&gt;"","-",""))</f>
        <v/>
      </c>
      <c r="AU32" s="175"/>
    </row>
    <row r="33" spans="2:47" ht="12" customHeight="1" x14ac:dyDescent="0.4">
      <c r="B33" s="822"/>
      <c r="C33" s="827"/>
      <c r="D33" s="828"/>
      <c r="E33" s="908"/>
      <c r="F33" s="855"/>
      <c r="G33" s="855"/>
      <c r="H33" s="855"/>
      <c r="I33" s="855"/>
      <c r="J33" s="855"/>
      <c r="K33" s="909"/>
      <c r="L33" s="854"/>
      <c r="M33" s="855"/>
      <c r="N33" s="855"/>
      <c r="O33" s="855"/>
      <c r="P33" s="855"/>
      <c r="Q33" s="855"/>
      <c r="R33" s="855"/>
      <c r="S33" s="855"/>
      <c r="T33" s="865"/>
      <c r="U33" s="866"/>
      <c r="V33" s="855"/>
      <c r="W33" s="855"/>
      <c r="X33" s="855"/>
      <c r="Y33" s="855"/>
      <c r="Z33" s="855"/>
      <c r="AA33" s="855"/>
      <c r="AB33" s="855"/>
      <c r="AC33" s="855"/>
      <c r="AD33" s="855"/>
      <c r="AE33" s="855"/>
      <c r="AF33" s="855"/>
      <c r="AG33" s="855"/>
      <c r="AH33" s="855"/>
      <c r="AI33" s="850"/>
      <c r="AJ33" s="842"/>
      <c r="AK33" s="849"/>
      <c r="AL33" s="856"/>
      <c r="AM33" s="830"/>
      <c r="AN33" s="834"/>
      <c r="AO33" s="835"/>
      <c r="AP33" s="859"/>
      <c r="AQ33" s="860"/>
      <c r="AR33" s="869"/>
      <c r="AS33" s="870"/>
      <c r="AT33" s="872"/>
      <c r="AU33" s="175"/>
    </row>
    <row r="34" spans="2:47" ht="24.95" customHeight="1" x14ac:dyDescent="0.4">
      <c r="B34" s="176">
        <f>入力ページ!M65</f>
        <v>0</v>
      </c>
      <c r="C34" s="910" t="s">
        <v>111</v>
      </c>
      <c r="D34" s="910"/>
      <c r="E34" s="197"/>
      <c r="F34" s="178"/>
      <c r="G34" s="178"/>
      <c r="H34" s="178"/>
      <c r="I34" s="178"/>
      <c r="J34" s="178"/>
      <c r="K34" s="178"/>
      <c r="L34" s="177"/>
      <c r="M34" s="178"/>
      <c r="N34" s="178"/>
      <c r="O34" s="178"/>
      <c r="P34" s="178"/>
      <c r="Q34" s="178"/>
      <c r="R34" s="178"/>
      <c r="S34" s="178"/>
      <c r="T34" s="178"/>
      <c r="U34" s="179"/>
      <c r="V34" s="178"/>
      <c r="W34" s="178"/>
      <c r="X34" s="178"/>
      <c r="Y34" s="178"/>
      <c r="Z34" s="178"/>
      <c r="AA34" s="178"/>
      <c r="AB34" s="178"/>
      <c r="AC34" s="178"/>
      <c r="AD34" s="178"/>
      <c r="AE34" s="178"/>
      <c r="AF34" s="178"/>
      <c r="AG34" s="178"/>
      <c r="AH34" s="178"/>
      <c r="AI34" s="178"/>
      <c r="AJ34" s="166"/>
      <c r="AK34" s="849"/>
      <c r="AL34" s="172"/>
      <c r="AM34" s="831"/>
      <c r="AN34" s="836"/>
      <c r="AO34" s="837"/>
      <c r="AP34" s="840" t="s">
        <v>112</v>
      </c>
      <c r="AQ34" s="841"/>
      <c r="AR34" s="876" t="str">
        <f>IF(AND(入力ページ!AA27&lt;&gt;"",SUM(入力ページ!L76:N79)&gt;=1),"○",IF(AND(入力ページ!AA27&lt;&gt;"",SUM(入力ページ!L76:N79)=0),"-",""))</f>
        <v/>
      </c>
      <c r="AS34" s="877"/>
      <c r="AT34" s="180" t="str">
        <f>IF(AND(入力ページ!AA27&lt;&gt;"",SUM(入力ページ!L80)&gt;=1),"○",IF(入力ページ!AA27&lt;&gt;"","-",""))</f>
        <v/>
      </c>
      <c r="AU34" s="175"/>
    </row>
    <row r="35" spans="2:47" ht="24.95" customHeight="1" x14ac:dyDescent="0.4">
      <c r="B35" s="181" t="s">
        <v>27</v>
      </c>
      <c r="C35" s="910" t="s">
        <v>113</v>
      </c>
      <c r="D35" s="910"/>
      <c r="E35" s="197"/>
      <c r="F35" s="178"/>
      <c r="G35" s="178"/>
      <c r="H35" s="178"/>
      <c r="I35" s="178"/>
      <c r="J35" s="178"/>
      <c r="K35" s="178"/>
      <c r="L35" s="177"/>
      <c r="M35" s="178"/>
      <c r="N35" s="178"/>
      <c r="O35" s="178"/>
      <c r="P35" s="178"/>
      <c r="Q35" s="178"/>
      <c r="R35" s="178"/>
      <c r="S35" s="178"/>
      <c r="T35" s="178"/>
      <c r="U35" s="179"/>
      <c r="V35" s="178"/>
      <c r="W35" s="178"/>
      <c r="X35" s="178"/>
      <c r="Y35" s="178"/>
      <c r="Z35" s="178"/>
      <c r="AA35" s="178"/>
      <c r="AB35" s="178"/>
      <c r="AC35" s="178"/>
      <c r="AD35" s="178"/>
      <c r="AE35" s="178"/>
      <c r="AF35" s="178"/>
      <c r="AG35" s="178"/>
      <c r="AH35" s="178"/>
      <c r="AI35" s="178"/>
      <c r="AJ35" s="166"/>
      <c r="AK35" s="849"/>
      <c r="AL35" s="172"/>
      <c r="AM35" s="878" t="s">
        <v>114</v>
      </c>
      <c r="AN35" s="878"/>
      <c r="AO35" s="879"/>
      <c r="AP35" s="882" t="s">
        <v>115</v>
      </c>
      <c r="AQ35" s="883"/>
      <c r="AR35" s="883"/>
      <c r="AS35" s="883"/>
      <c r="AT35" s="884"/>
      <c r="AU35" s="182"/>
    </row>
    <row r="36" spans="2:47" ht="24.95" customHeight="1" thickBot="1" x14ac:dyDescent="0.45">
      <c r="B36" s="183">
        <f>入力ページ!M65</f>
        <v>0</v>
      </c>
      <c r="C36" s="885" t="s">
        <v>116</v>
      </c>
      <c r="D36" s="886"/>
      <c r="E36" s="198"/>
      <c r="F36" s="169"/>
      <c r="G36" s="169"/>
      <c r="H36" s="169"/>
      <c r="I36" s="169"/>
      <c r="J36" s="169"/>
      <c r="K36" s="169"/>
      <c r="L36" s="168"/>
      <c r="M36" s="169"/>
      <c r="N36" s="169"/>
      <c r="O36" s="169"/>
      <c r="P36" s="169"/>
      <c r="Q36" s="169"/>
      <c r="R36" s="169"/>
      <c r="S36" s="169"/>
      <c r="T36" s="169"/>
      <c r="U36" s="170"/>
      <c r="V36" s="169"/>
      <c r="W36" s="169"/>
      <c r="X36" s="169"/>
      <c r="Y36" s="169"/>
      <c r="Z36" s="169"/>
      <c r="AA36" s="169"/>
      <c r="AB36" s="169"/>
      <c r="AC36" s="169"/>
      <c r="AD36" s="169"/>
      <c r="AE36" s="169"/>
      <c r="AF36" s="169"/>
      <c r="AG36" s="169"/>
      <c r="AH36" s="169"/>
      <c r="AI36" s="169"/>
      <c r="AJ36" s="166"/>
      <c r="AK36" s="849"/>
      <c r="AL36" s="172"/>
      <c r="AM36" s="878"/>
      <c r="AN36" s="878"/>
      <c r="AO36" s="879"/>
      <c r="AP36" s="887" t="s">
        <v>117</v>
      </c>
      <c r="AQ36" s="888"/>
      <c r="AR36" s="888"/>
      <c r="AS36" s="888"/>
      <c r="AT36" s="889"/>
      <c r="AU36" s="182"/>
    </row>
    <row r="37" spans="2:47" ht="30" customHeight="1" thickTop="1" x14ac:dyDescent="0.4">
      <c r="B37" s="181" t="s">
        <v>28</v>
      </c>
      <c r="C37" s="890" t="s">
        <v>118</v>
      </c>
      <c r="D37" s="891"/>
      <c r="E37" s="199"/>
      <c r="F37" s="187"/>
      <c r="G37" s="187"/>
      <c r="H37" s="187"/>
      <c r="I37" s="187"/>
      <c r="J37" s="187"/>
      <c r="K37" s="187"/>
      <c r="L37" s="186"/>
      <c r="M37" s="187"/>
      <c r="N37" s="187"/>
      <c r="O37" s="187"/>
      <c r="P37" s="187"/>
      <c r="Q37" s="187"/>
      <c r="R37" s="187"/>
      <c r="S37" s="187"/>
      <c r="T37" s="187"/>
      <c r="U37" s="188"/>
      <c r="V37" s="187"/>
      <c r="W37" s="187"/>
      <c r="X37" s="187"/>
      <c r="Y37" s="187"/>
      <c r="Z37" s="187"/>
      <c r="AA37" s="187"/>
      <c r="AB37" s="187"/>
      <c r="AC37" s="187"/>
      <c r="AD37" s="187"/>
      <c r="AE37" s="187"/>
      <c r="AF37" s="187"/>
      <c r="AG37" s="187"/>
      <c r="AH37" s="187"/>
      <c r="AI37" s="187"/>
      <c r="AJ37" s="166"/>
      <c r="AK37" s="849"/>
      <c r="AL37" s="172"/>
      <c r="AM37" s="878"/>
      <c r="AN37" s="878"/>
      <c r="AO37" s="879"/>
      <c r="AP37" s="894" t="s">
        <v>119</v>
      </c>
      <c r="AQ37" s="895"/>
      <c r="AR37" s="895"/>
      <c r="AS37" s="895"/>
      <c r="AT37" s="896"/>
      <c r="AU37" s="189"/>
    </row>
    <row r="38" spans="2:47" ht="30" customHeight="1" x14ac:dyDescent="0.4">
      <c r="B38" s="190" t="s">
        <v>30</v>
      </c>
      <c r="C38" s="892"/>
      <c r="D38" s="893"/>
      <c r="E38" s="200"/>
      <c r="F38" s="193"/>
      <c r="G38" s="193"/>
      <c r="H38" s="193"/>
      <c r="I38" s="193"/>
      <c r="J38" s="193"/>
      <c r="K38" s="193"/>
      <c r="L38" s="192"/>
      <c r="M38" s="193"/>
      <c r="N38" s="193"/>
      <c r="O38" s="193"/>
      <c r="P38" s="193"/>
      <c r="Q38" s="193"/>
      <c r="R38" s="193"/>
      <c r="S38" s="193"/>
      <c r="T38" s="193"/>
      <c r="U38" s="194"/>
      <c r="V38" s="193"/>
      <c r="W38" s="193"/>
      <c r="X38" s="193"/>
      <c r="Y38" s="193"/>
      <c r="Z38" s="193"/>
      <c r="AA38" s="193"/>
      <c r="AB38" s="193"/>
      <c r="AC38" s="193"/>
      <c r="AD38" s="193"/>
      <c r="AE38" s="193"/>
      <c r="AF38" s="193"/>
      <c r="AG38" s="193"/>
      <c r="AH38" s="193"/>
      <c r="AI38" s="193"/>
      <c r="AJ38" s="191"/>
      <c r="AK38" s="165"/>
      <c r="AL38" s="164"/>
      <c r="AM38" s="880"/>
      <c r="AN38" s="880"/>
      <c r="AO38" s="881"/>
      <c r="AP38" s="897"/>
      <c r="AQ38" s="898"/>
      <c r="AR38" s="898"/>
      <c r="AS38" s="898"/>
      <c r="AT38" s="899"/>
      <c r="AU38" s="189"/>
    </row>
    <row r="39" spans="2:47" ht="21" customHeight="1" x14ac:dyDescent="0.4">
      <c r="B39" s="801" t="s">
        <v>98</v>
      </c>
      <c r="C39" s="802" t="s">
        <v>99</v>
      </c>
      <c r="D39" s="802"/>
      <c r="E39" s="803">
        <v>6</v>
      </c>
      <c r="F39" s="798"/>
      <c r="G39" s="798">
        <v>7</v>
      </c>
      <c r="H39" s="798"/>
      <c r="I39" s="798">
        <v>8</v>
      </c>
      <c r="J39" s="798"/>
      <c r="K39" s="798">
        <v>9</v>
      </c>
      <c r="L39" s="798"/>
      <c r="M39" s="798">
        <v>10</v>
      </c>
      <c r="N39" s="798"/>
      <c r="O39" s="798">
        <v>11</v>
      </c>
      <c r="P39" s="798"/>
      <c r="Q39" s="798">
        <v>12</v>
      </c>
      <c r="R39" s="798"/>
      <c r="S39" s="798">
        <v>13</v>
      </c>
      <c r="T39" s="798"/>
      <c r="U39" s="798">
        <v>14</v>
      </c>
      <c r="V39" s="798"/>
      <c r="W39" s="798">
        <v>15</v>
      </c>
      <c r="X39" s="798"/>
      <c r="Y39" s="798">
        <v>16</v>
      </c>
      <c r="Z39" s="798"/>
      <c r="AA39" s="798">
        <v>17</v>
      </c>
      <c r="AB39" s="798"/>
      <c r="AC39" s="798">
        <v>18</v>
      </c>
      <c r="AD39" s="798"/>
      <c r="AE39" s="798">
        <v>19</v>
      </c>
      <c r="AF39" s="798"/>
      <c r="AG39" s="798">
        <v>20</v>
      </c>
      <c r="AH39" s="798"/>
      <c r="AI39" s="798">
        <v>21</v>
      </c>
      <c r="AJ39" s="798"/>
      <c r="AK39" s="798">
        <v>22</v>
      </c>
      <c r="AL39" s="843"/>
      <c r="AM39" s="816" t="s">
        <v>100</v>
      </c>
      <c r="AN39" s="816"/>
      <c r="AO39" s="817"/>
      <c r="AP39" s="815" t="s">
        <v>101</v>
      </c>
      <c r="AQ39" s="816"/>
      <c r="AR39" s="816"/>
      <c r="AS39" s="816"/>
      <c r="AT39" s="817"/>
      <c r="AU39" s="163"/>
    </row>
    <row r="40" spans="2:47" ht="9.75" customHeight="1" x14ac:dyDescent="0.4">
      <c r="B40" s="801"/>
      <c r="C40" s="802"/>
      <c r="D40" s="802"/>
      <c r="E40" s="164"/>
      <c r="F40" s="165"/>
      <c r="G40" s="164"/>
      <c r="H40" s="165"/>
      <c r="I40" s="164"/>
      <c r="J40" s="900">
        <v>35</v>
      </c>
      <c r="K40" s="901"/>
      <c r="L40" s="165"/>
      <c r="M40" s="164"/>
      <c r="N40" s="165"/>
      <c r="O40" s="164"/>
      <c r="P40" s="165"/>
      <c r="Q40" s="164"/>
      <c r="R40" s="165"/>
      <c r="S40" s="164"/>
      <c r="T40" s="165"/>
      <c r="U40" s="164"/>
      <c r="V40" s="165"/>
      <c r="W40" s="164"/>
      <c r="X40" s="165"/>
      <c r="Y40" s="164"/>
      <c r="Z40" s="165"/>
      <c r="AA40" s="164"/>
      <c r="AB40" s="165"/>
      <c r="AC40" s="164"/>
      <c r="AD40" s="165"/>
      <c r="AE40" s="164"/>
      <c r="AF40" s="165"/>
      <c r="AG40" s="164"/>
      <c r="AH40" s="165"/>
      <c r="AI40" s="164"/>
      <c r="AJ40" s="165"/>
      <c r="AK40" s="164"/>
      <c r="AL40" s="164"/>
      <c r="AM40" s="819"/>
      <c r="AN40" s="819"/>
      <c r="AO40" s="820"/>
      <c r="AP40" s="818"/>
      <c r="AQ40" s="819"/>
      <c r="AR40" s="819"/>
      <c r="AS40" s="819"/>
      <c r="AT40" s="820"/>
      <c r="AU40" s="163"/>
    </row>
    <row r="41" spans="2:47" ht="24.95" customHeight="1" x14ac:dyDescent="0.4">
      <c r="B41" s="821" t="s">
        <v>121</v>
      </c>
      <c r="C41" s="823" t="s">
        <v>103</v>
      </c>
      <c r="D41" s="824"/>
      <c r="E41" s="195"/>
      <c r="F41" s="196"/>
      <c r="G41" s="196"/>
      <c r="H41" s="169"/>
      <c r="I41" s="169"/>
      <c r="J41" s="169"/>
      <c r="K41" s="169"/>
      <c r="L41" s="168"/>
      <c r="M41" s="169"/>
      <c r="N41" s="169"/>
      <c r="O41" s="169"/>
      <c r="P41" s="169"/>
      <c r="Q41" s="169"/>
      <c r="R41" s="169"/>
      <c r="S41" s="169"/>
      <c r="T41" s="169"/>
      <c r="U41" s="170"/>
      <c r="V41" s="169"/>
      <c r="W41" s="169"/>
      <c r="X41" s="169"/>
      <c r="Y41" s="169"/>
      <c r="Z41" s="169"/>
      <c r="AA41" s="169"/>
      <c r="AB41" s="169"/>
      <c r="AC41" s="169"/>
      <c r="AD41" s="169"/>
      <c r="AE41" s="169"/>
      <c r="AF41" s="169"/>
      <c r="AG41" s="169"/>
      <c r="AH41" s="169"/>
      <c r="AI41" s="169"/>
      <c r="AJ41" s="171"/>
      <c r="AK41" s="167"/>
      <c r="AL41" s="172"/>
      <c r="AM41" s="829" t="str">
        <f>IF(AND(入力ページ!F21&gt;=3,入力ページ!$F$24="生活館"),"○","")</f>
        <v/>
      </c>
      <c r="AN41" s="832" t="s">
        <v>104</v>
      </c>
      <c r="AO41" s="833"/>
      <c r="AP41" s="838"/>
      <c r="AQ41" s="839"/>
      <c r="AR41" s="840" t="s">
        <v>105</v>
      </c>
      <c r="AS41" s="841"/>
      <c r="AT41" s="173" t="s">
        <v>106</v>
      </c>
      <c r="AU41" s="174"/>
    </row>
    <row r="42" spans="2:47" ht="12" customHeight="1" x14ac:dyDescent="0.4">
      <c r="B42" s="822"/>
      <c r="C42" s="825"/>
      <c r="D42" s="826"/>
      <c r="E42" s="907"/>
      <c r="F42" s="814"/>
      <c r="G42" s="814"/>
      <c r="H42" s="814"/>
      <c r="I42" s="814"/>
      <c r="J42" s="814"/>
      <c r="K42" s="906"/>
      <c r="L42" s="813"/>
      <c r="M42" s="814"/>
      <c r="N42" s="814"/>
      <c r="O42" s="814"/>
      <c r="P42" s="814"/>
      <c r="Q42" s="814"/>
      <c r="R42" s="814"/>
      <c r="S42" s="814"/>
      <c r="T42" s="851"/>
      <c r="U42" s="852"/>
      <c r="V42" s="814"/>
      <c r="W42" s="814"/>
      <c r="X42" s="814"/>
      <c r="Y42" s="814"/>
      <c r="Z42" s="814"/>
      <c r="AA42" s="814"/>
      <c r="AB42" s="814"/>
      <c r="AC42" s="814"/>
      <c r="AD42" s="814"/>
      <c r="AE42" s="814"/>
      <c r="AF42" s="814"/>
      <c r="AG42" s="814"/>
      <c r="AH42" s="814"/>
      <c r="AI42" s="848"/>
      <c r="AJ42" s="842"/>
      <c r="AK42" s="849" t="s">
        <v>107</v>
      </c>
      <c r="AL42" s="856"/>
      <c r="AM42" s="830"/>
      <c r="AN42" s="834"/>
      <c r="AO42" s="835"/>
      <c r="AP42" s="857" t="s">
        <v>108</v>
      </c>
      <c r="AQ42" s="858"/>
      <c r="AR42" s="867" t="str">
        <f>IF(AND(入力ページ!AB25&lt;&gt;"",SUM(入力ページ!P67:R70)&gt;=1),"○",IF(AND(入力ページ!AB25&lt;&gt;"",SUM(入力ページ!P67:R70)=0),"-",""))</f>
        <v/>
      </c>
      <c r="AS42" s="868"/>
      <c r="AT42" s="844"/>
      <c r="AU42" s="174"/>
    </row>
    <row r="43" spans="2:47" ht="12.75" customHeight="1" x14ac:dyDescent="0.4">
      <c r="B43" s="822"/>
      <c r="C43" s="825"/>
      <c r="D43" s="826"/>
      <c r="E43" s="907"/>
      <c r="F43" s="814"/>
      <c r="G43" s="814"/>
      <c r="H43" s="814"/>
      <c r="I43" s="814"/>
      <c r="J43" s="814"/>
      <c r="K43" s="906"/>
      <c r="L43" s="813"/>
      <c r="M43" s="814"/>
      <c r="N43" s="814"/>
      <c r="O43" s="814"/>
      <c r="P43" s="814"/>
      <c r="Q43" s="814"/>
      <c r="R43" s="814"/>
      <c r="S43" s="814"/>
      <c r="T43" s="851"/>
      <c r="U43" s="852"/>
      <c r="V43" s="814"/>
      <c r="W43" s="814"/>
      <c r="X43" s="814"/>
      <c r="Y43" s="814"/>
      <c r="Z43" s="814"/>
      <c r="AA43" s="814"/>
      <c r="AB43" s="814"/>
      <c r="AC43" s="814"/>
      <c r="AD43" s="814"/>
      <c r="AE43" s="814"/>
      <c r="AF43" s="814"/>
      <c r="AG43" s="814"/>
      <c r="AH43" s="814"/>
      <c r="AI43" s="848"/>
      <c r="AJ43" s="842"/>
      <c r="AK43" s="849"/>
      <c r="AL43" s="856"/>
      <c r="AM43" s="831"/>
      <c r="AN43" s="836"/>
      <c r="AO43" s="837"/>
      <c r="AP43" s="859"/>
      <c r="AQ43" s="860"/>
      <c r="AR43" s="869"/>
      <c r="AS43" s="870"/>
      <c r="AT43" s="845"/>
      <c r="AU43" s="174"/>
    </row>
    <row r="44" spans="2:47" ht="12.75" customHeight="1" x14ac:dyDescent="0.4">
      <c r="B44" s="822"/>
      <c r="C44" s="825"/>
      <c r="D44" s="826"/>
      <c r="E44" s="907"/>
      <c r="F44" s="814"/>
      <c r="G44" s="814"/>
      <c r="H44" s="814"/>
      <c r="I44" s="814"/>
      <c r="J44" s="814"/>
      <c r="K44" s="906"/>
      <c r="L44" s="813"/>
      <c r="M44" s="814"/>
      <c r="N44" s="814"/>
      <c r="O44" s="814"/>
      <c r="P44" s="814"/>
      <c r="Q44" s="814"/>
      <c r="R44" s="814"/>
      <c r="S44" s="814"/>
      <c r="T44" s="851"/>
      <c r="U44" s="852"/>
      <c r="V44" s="814"/>
      <c r="W44" s="814"/>
      <c r="X44" s="814"/>
      <c r="Y44" s="814"/>
      <c r="Z44" s="814"/>
      <c r="AA44" s="814"/>
      <c r="AB44" s="814"/>
      <c r="AC44" s="814"/>
      <c r="AD44" s="814"/>
      <c r="AE44" s="814"/>
      <c r="AF44" s="814"/>
      <c r="AG44" s="814"/>
      <c r="AH44" s="814"/>
      <c r="AI44" s="848"/>
      <c r="AJ44" s="842"/>
      <c r="AK44" s="849"/>
      <c r="AL44" s="856"/>
      <c r="AM44" s="829" t="str">
        <f>IF(AND(入力ページ!F21&gt;=3,入力ページ!$F$24="ロッジ"),"○","")</f>
        <v/>
      </c>
      <c r="AN44" s="832" t="s">
        <v>109</v>
      </c>
      <c r="AO44" s="833"/>
      <c r="AP44" s="857" t="s">
        <v>110</v>
      </c>
      <c r="AQ44" s="858"/>
      <c r="AR44" s="867" t="str">
        <f>IF(AND(入力ページ!AB26&lt;&gt;"",SUM(入力ページ!P71:R74)&gt;=1),"○",IF(AND(入力ページ!AB26&lt;&gt;"",SUM(入力ページ!P71:R74)=0),"-",""))</f>
        <v/>
      </c>
      <c r="AS44" s="868"/>
      <c r="AT44" s="871" t="str">
        <f>IF(AND(入力ページ!AB26&lt;&gt;"",SUM(入力ページ!P75)&gt;=1),"○",IF(入力ページ!AB26&lt;&gt;"","-",""))</f>
        <v/>
      </c>
      <c r="AU44" s="175"/>
    </row>
    <row r="45" spans="2:47" ht="12" customHeight="1" x14ac:dyDescent="0.4">
      <c r="B45" s="822"/>
      <c r="C45" s="827"/>
      <c r="D45" s="828"/>
      <c r="E45" s="908"/>
      <c r="F45" s="855"/>
      <c r="G45" s="855"/>
      <c r="H45" s="855"/>
      <c r="I45" s="855"/>
      <c r="J45" s="855"/>
      <c r="K45" s="909"/>
      <c r="L45" s="854"/>
      <c r="M45" s="855"/>
      <c r="N45" s="855"/>
      <c r="O45" s="855"/>
      <c r="P45" s="855"/>
      <c r="Q45" s="855"/>
      <c r="R45" s="855"/>
      <c r="S45" s="855"/>
      <c r="T45" s="865"/>
      <c r="U45" s="866"/>
      <c r="V45" s="855"/>
      <c r="W45" s="855"/>
      <c r="X45" s="855"/>
      <c r="Y45" s="855"/>
      <c r="Z45" s="855"/>
      <c r="AA45" s="855"/>
      <c r="AB45" s="855"/>
      <c r="AC45" s="855"/>
      <c r="AD45" s="855"/>
      <c r="AE45" s="855"/>
      <c r="AF45" s="855"/>
      <c r="AG45" s="855"/>
      <c r="AH45" s="855"/>
      <c r="AI45" s="850"/>
      <c r="AJ45" s="842"/>
      <c r="AK45" s="849"/>
      <c r="AL45" s="856"/>
      <c r="AM45" s="830"/>
      <c r="AN45" s="834"/>
      <c r="AO45" s="835"/>
      <c r="AP45" s="859"/>
      <c r="AQ45" s="860"/>
      <c r="AR45" s="869"/>
      <c r="AS45" s="870"/>
      <c r="AT45" s="872"/>
      <c r="AU45" s="175"/>
    </row>
    <row r="46" spans="2:47" ht="24.95" customHeight="1" x14ac:dyDescent="0.4">
      <c r="B46" s="176">
        <f>入力ページ!Q65</f>
        <v>0</v>
      </c>
      <c r="C46" s="874" t="s">
        <v>111</v>
      </c>
      <c r="D46" s="875"/>
      <c r="E46" s="197"/>
      <c r="F46" s="178"/>
      <c r="G46" s="178"/>
      <c r="H46" s="178"/>
      <c r="I46" s="178"/>
      <c r="J46" s="178"/>
      <c r="K46" s="178"/>
      <c r="L46" s="177"/>
      <c r="M46" s="178"/>
      <c r="N46" s="178"/>
      <c r="O46" s="178"/>
      <c r="P46" s="178"/>
      <c r="Q46" s="178"/>
      <c r="R46" s="178"/>
      <c r="S46" s="178"/>
      <c r="T46" s="178"/>
      <c r="U46" s="179"/>
      <c r="V46" s="178"/>
      <c r="W46" s="178"/>
      <c r="X46" s="178"/>
      <c r="Y46" s="178"/>
      <c r="Z46" s="178"/>
      <c r="AA46" s="178"/>
      <c r="AB46" s="178"/>
      <c r="AC46" s="178"/>
      <c r="AD46" s="178"/>
      <c r="AE46" s="178"/>
      <c r="AF46" s="178"/>
      <c r="AG46" s="178"/>
      <c r="AH46" s="178"/>
      <c r="AI46" s="178"/>
      <c r="AJ46" s="166"/>
      <c r="AK46" s="849"/>
      <c r="AL46" s="172"/>
      <c r="AM46" s="831"/>
      <c r="AN46" s="836"/>
      <c r="AO46" s="837"/>
      <c r="AP46" s="840" t="s">
        <v>112</v>
      </c>
      <c r="AQ46" s="841"/>
      <c r="AR46" s="876" t="str">
        <f>IF(AND(入力ページ!AB27&lt;&gt;"",SUM(入力ページ!P76:R79)&gt;=1),"○",IF(AND(入力ページ!AB27&lt;&gt;"",SUM(入力ページ!P76:R79)=0),"-",""))</f>
        <v/>
      </c>
      <c r="AS46" s="877"/>
      <c r="AT46" s="180" t="str">
        <f>IF(AND(入力ページ!AB27&lt;&gt;"",SUM(入力ページ!P80)&gt;=1),"○",IF(入力ページ!AB27&lt;&gt;"","-",""))</f>
        <v/>
      </c>
      <c r="AU46" s="175"/>
    </row>
    <row r="47" spans="2:47" ht="24.95" customHeight="1" x14ac:dyDescent="0.4">
      <c r="B47" s="181" t="s">
        <v>27</v>
      </c>
      <c r="C47" s="874" t="s">
        <v>113</v>
      </c>
      <c r="D47" s="875"/>
      <c r="E47" s="197"/>
      <c r="F47" s="178"/>
      <c r="G47" s="178"/>
      <c r="H47" s="178"/>
      <c r="I47" s="178"/>
      <c r="J47" s="178"/>
      <c r="K47" s="178"/>
      <c r="L47" s="177"/>
      <c r="M47" s="178"/>
      <c r="N47" s="178"/>
      <c r="O47" s="178"/>
      <c r="P47" s="178"/>
      <c r="Q47" s="178"/>
      <c r="R47" s="178"/>
      <c r="S47" s="178"/>
      <c r="T47" s="178"/>
      <c r="U47" s="179"/>
      <c r="V47" s="178"/>
      <c r="W47" s="178"/>
      <c r="X47" s="178"/>
      <c r="Y47" s="178"/>
      <c r="Z47" s="178"/>
      <c r="AA47" s="178"/>
      <c r="AB47" s="178"/>
      <c r="AC47" s="178"/>
      <c r="AD47" s="178"/>
      <c r="AE47" s="178"/>
      <c r="AF47" s="178"/>
      <c r="AG47" s="178"/>
      <c r="AH47" s="178"/>
      <c r="AI47" s="178"/>
      <c r="AJ47" s="166"/>
      <c r="AK47" s="849"/>
      <c r="AL47" s="172"/>
      <c r="AM47" s="878" t="s">
        <v>114</v>
      </c>
      <c r="AN47" s="878"/>
      <c r="AO47" s="879"/>
      <c r="AP47" s="882" t="s">
        <v>115</v>
      </c>
      <c r="AQ47" s="883"/>
      <c r="AR47" s="883"/>
      <c r="AS47" s="883"/>
      <c r="AT47" s="884"/>
      <c r="AU47" s="182"/>
    </row>
    <row r="48" spans="2:47" ht="24.95" customHeight="1" thickBot="1" x14ac:dyDescent="0.45">
      <c r="B48" s="183">
        <f>入力ページ!Q65</f>
        <v>0</v>
      </c>
      <c r="C48" s="885" t="s">
        <v>116</v>
      </c>
      <c r="D48" s="886"/>
      <c r="E48" s="198"/>
      <c r="F48" s="169"/>
      <c r="G48" s="169"/>
      <c r="H48" s="169"/>
      <c r="I48" s="169"/>
      <c r="J48" s="169"/>
      <c r="K48" s="169"/>
      <c r="L48" s="168"/>
      <c r="M48" s="169"/>
      <c r="N48" s="169"/>
      <c r="O48" s="169"/>
      <c r="P48" s="169"/>
      <c r="Q48" s="169"/>
      <c r="R48" s="169"/>
      <c r="S48" s="169"/>
      <c r="T48" s="169"/>
      <c r="U48" s="170"/>
      <c r="V48" s="169"/>
      <c r="W48" s="169"/>
      <c r="X48" s="169"/>
      <c r="Y48" s="169"/>
      <c r="Z48" s="169"/>
      <c r="AA48" s="169"/>
      <c r="AB48" s="169"/>
      <c r="AC48" s="169"/>
      <c r="AD48" s="169"/>
      <c r="AE48" s="169"/>
      <c r="AF48" s="169"/>
      <c r="AG48" s="169"/>
      <c r="AH48" s="169"/>
      <c r="AI48" s="169"/>
      <c r="AJ48" s="166"/>
      <c r="AK48" s="849"/>
      <c r="AL48" s="172"/>
      <c r="AM48" s="878"/>
      <c r="AN48" s="878"/>
      <c r="AO48" s="879"/>
      <c r="AP48" s="887" t="s">
        <v>117</v>
      </c>
      <c r="AQ48" s="888"/>
      <c r="AR48" s="888"/>
      <c r="AS48" s="888"/>
      <c r="AT48" s="889"/>
      <c r="AU48" s="182"/>
    </row>
    <row r="49" spans="2:47" ht="30" customHeight="1" thickTop="1" x14ac:dyDescent="0.4">
      <c r="B49" s="181" t="s">
        <v>28</v>
      </c>
      <c r="C49" s="890" t="s">
        <v>118</v>
      </c>
      <c r="D49" s="891"/>
      <c r="E49" s="199"/>
      <c r="F49" s="187"/>
      <c r="G49" s="187"/>
      <c r="H49" s="187"/>
      <c r="I49" s="187"/>
      <c r="J49" s="187"/>
      <c r="K49" s="187"/>
      <c r="L49" s="186"/>
      <c r="M49" s="187"/>
      <c r="N49" s="187"/>
      <c r="O49" s="187"/>
      <c r="P49" s="187"/>
      <c r="Q49" s="187"/>
      <c r="R49" s="187"/>
      <c r="S49" s="187"/>
      <c r="T49" s="187"/>
      <c r="U49" s="188"/>
      <c r="V49" s="187"/>
      <c r="W49" s="187"/>
      <c r="X49" s="187"/>
      <c r="Y49" s="187"/>
      <c r="Z49" s="187"/>
      <c r="AA49" s="187"/>
      <c r="AB49" s="187"/>
      <c r="AC49" s="187"/>
      <c r="AD49" s="187"/>
      <c r="AE49" s="187"/>
      <c r="AF49" s="187"/>
      <c r="AG49" s="187"/>
      <c r="AH49" s="187"/>
      <c r="AI49" s="187"/>
      <c r="AJ49" s="166"/>
      <c r="AK49" s="849"/>
      <c r="AL49" s="172"/>
      <c r="AM49" s="878"/>
      <c r="AN49" s="878"/>
      <c r="AO49" s="879"/>
      <c r="AP49" s="894" t="s">
        <v>119</v>
      </c>
      <c r="AQ49" s="895"/>
      <c r="AR49" s="895"/>
      <c r="AS49" s="895"/>
      <c r="AT49" s="896"/>
      <c r="AU49" s="189"/>
    </row>
    <row r="50" spans="2:47" ht="30" customHeight="1" x14ac:dyDescent="0.4">
      <c r="B50" s="190" t="s">
        <v>30</v>
      </c>
      <c r="C50" s="892"/>
      <c r="D50" s="893"/>
      <c r="E50" s="200"/>
      <c r="F50" s="193"/>
      <c r="G50" s="193"/>
      <c r="H50" s="193"/>
      <c r="I50" s="193"/>
      <c r="J50" s="193"/>
      <c r="K50" s="193"/>
      <c r="L50" s="192"/>
      <c r="M50" s="193"/>
      <c r="N50" s="193"/>
      <c r="O50" s="193"/>
      <c r="P50" s="193"/>
      <c r="Q50" s="193"/>
      <c r="R50" s="193"/>
      <c r="S50" s="193"/>
      <c r="T50" s="193"/>
      <c r="U50" s="194"/>
      <c r="V50" s="193"/>
      <c r="W50" s="193"/>
      <c r="X50" s="193"/>
      <c r="Y50" s="193"/>
      <c r="Z50" s="193"/>
      <c r="AA50" s="193"/>
      <c r="AB50" s="193"/>
      <c r="AC50" s="193"/>
      <c r="AD50" s="193"/>
      <c r="AE50" s="193"/>
      <c r="AF50" s="193"/>
      <c r="AG50" s="193"/>
      <c r="AH50" s="193"/>
      <c r="AI50" s="193"/>
      <c r="AJ50" s="191"/>
      <c r="AK50" s="165"/>
      <c r="AL50" s="164"/>
      <c r="AM50" s="880"/>
      <c r="AN50" s="880"/>
      <c r="AO50" s="881"/>
      <c r="AP50" s="897"/>
      <c r="AQ50" s="898"/>
      <c r="AR50" s="898"/>
      <c r="AS50" s="898"/>
      <c r="AT50" s="899"/>
      <c r="AU50" s="189"/>
    </row>
    <row r="51" spans="2:47" ht="18.75" customHeight="1" x14ac:dyDescent="0.4">
      <c r="B51" s="201" t="s">
        <v>122</v>
      </c>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O51" s="911" t="s">
        <v>123</v>
      </c>
      <c r="AP51" s="912"/>
      <c r="AQ51" s="912"/>
      <c r="AR51" s="912"/>
      <c r="AS51" s="912"/>
      <c r="AT51" s="912"/>
      <c r="AU51" s="174"/>
    </row>
    <row r="52" spans="2:47" ht="26.25" customHeight="1" x14ac:dyDescent="0.4">
      <c r="B52" s="203" t="s">
        <v>124</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O52" s="913"/>
      <c r="AP52" s="913"/>
      <c r="AQ52" s="913"/>
      <c r="AR52" s="913"/>
      <c r="AS52" s="913"/>
      <c r="AT52" s="913"/>
      <c r="AU52" s="174"/>
    </row>
    <row r="53" spans="2:47" ht="30" customHeight="1" x14ac:dyDescent="0.65">
      <c r="B53" s="737" t="s">
        <v>73</v>
      </c>
      <c r="C53" s="737"/>
      <c r="D53" s="737"/>
      <c r="E53" s="737"/>
      <c r="F53" s="737"/>
      <c r="G53" s="737"/>
      <c r="H53" s="737"/>
      <c r="I53" s="737"/>
      <c r="J53" s="737"/>
      <c r="K53" s="737"/>
      <c r="L53" s="737"/>
      <c r="M53" s="737"/>
      <c r="N53" s="737"/>
      <c r="O53" s="738" t="s">
        <v>74</v>
      </c>
      <c r="P53" s="738"/>
      <c r="Q53" s="738"/>
      <c r="R53" s="738"/>
      <c r="S53" s="738"/>
      <c r="T53" s="738"/>
      <c r="U53" s="738"/>
      <c r="V53" s="738"/>
      <c r="W53" s="738"/>
      <c r="X53" s="738"/>
      <c r="Y53" s="738"/>
      <c r="Z53" s="738"/>
      <c r="AA53" s="738"/>
      <c r="AB53" s="738"/>
      <c r="AC53" s="738"/>
      <c r="AD53" s="738"/>
      <c r="AE53" s="738"/>
      <c r="AF53" s="738"/>
      <c r="AG53" s="738"/>
      <c r="AH53" s="738"/>
      <c r="AI53" s="738"/>
      <c r="AJ53" s="738"/>
      <c r="AK53" s="738"/>
      <c r="AL53" s="738"/>
      <c r="AM53" s="738"/>
      <c r="AN53" s="738"/>
      <c r="AO53" s="723" t="s">
        <v>75</v>
      </c>
      <c r="AP53" s="723"/>
      <c r="AQ53" s="723">
        <v>2</v>
      </c>
      <c r="AR53" s="723"/>
      <c r="AS53" s="723" t="s">
        <v>30</v>
      </c>
      <c r="AT53" s="723"/>
      <c r="AU53" s="131"/>
    </row>
    <row r="54" spans="2:47" ht="45" customHeight="1" x14ac:dyDescent="0.4">
      <c r="B54" s="724" t="s">
        <v>76</v>
      </c>
      <c r="C54" s="725"/>
      <c r="D54" s="726">
        <f>D9</f>
        <v>0</v>
      </c>
      <c r="E54" s="727"/>
      <c r="F54" s="727"/>
      <c r="G54" s="727"/>
      <c r="H54" s="727"/>
      <c r="I54" s="727"/>
      <c r="J54" s="727"/>
      <c r="K54" s="727"/>
      <c r="L54" s="727"/>
      <c r="M54" s="727"/>
      <c r="N54" s="727"/>
      <c r="O54" s="727"/>
      <c r="P54" s="727"/>
      <c r="Q54" s="133" t="s">
        <v>77</v>
      </c>
      <c r="R54" s="728" t="str">
        <f>R9</f>
        <v>県 　</v>
      </c>
      <c r="S54" s="728"/>
      <c r="T54" s="728"/>
      <c r="U54" s="728">
        <f>U9</f>
        <v>0</v>
      </c>
      <c r="V54" s="728"/>
      <c r="W54" s="728"/>
      <c r="X54" s="204" t="str">
        <f>X9</f>
        <v>市</v>
      </c>
      <c r="Y54" s="135" t="s">
        <v>30</v>
      </c>
      <c r="Z54" s="730" t="s">
        <v>79</v>
      </c>
      <c r="AA54" s="731"/>
      <c r="AB54" s="732">
        <f>AB9</f>
        <v>0</v>
      </c>
      <c r="AC54" s="733"/>
      <c r="AD54" s="136" t="s">
        <v>26</v>
      </c>
      <c r="AE54" s="137">
        <f>AE9</f>
        <v>0</v>
      </c>
      <c r="AF54" s="136" t="s">
        <v>27</v>
      </c>
      <c r="AG54" s="137">
        <f>AG9</f>
        <v>0</v>
      </c>
      <c r="AH54" s="138" t="s">
        <v>80</v>
      </c>
      <c r="AI54" s="139" t="str">
        <f>AI9</f>
        <v/>
      </c>
      <c r="AJ54" s="140" t="s">
        <v>30</v>
      </c>
      <c r="AK54" s="141" t="s">
        <v>32</v>
      </c>
      <c r="AL54" s="142" t="str">
        <f>AL9</f>
        <v/>
      </c>
      <c r="AM54" s="734" t="s">
        <v>27</v>
      </c>
      <c r="AN54" s="734"/>
      <c r="AO54" s="143" t="str">
        <f>AO9</f>
        <v/>
      </c>
      <c r="AP54" s="138" t="s">
        <v>80</v>
      </c>
      <c r="AQ54" s="734" t="str">
        <f>AQ9</f>
        <v/>
      </c>
      <c r="AR54" s="734"/>
      <c r="AS54" s="735" t="s">
        <v>30</v>
      </c>
      <c r="AT54" s="736"/>
      <c r="AU54" s="205"/>
    </row>
    <row r="55" spans="2:47" ht="19.5" customHeight="1" x14ac:dyDescent="0.4">
      <c r="B55" s="745" t="s">
        <v>81</v>
      </c>
      <c r="C55" s="146" t="s">
        <v>82</v>
      </c>
      <c r="D55" s="147"/>
      <c r="E55" s="148"/>
      <c r="F55" s="748" t="s">
        <v>83</v>
      </c>
      <c r="G55" s="751" t="s">
        <v>84</v>
      </c>
      <c r="H55" s="752"/>
      <c r="I55" s="755" t="s">
        <v>85</v>
      </c>
      <c r="J55" s="741">
        <f>入力ページ!$E$37+入力ページ!$I$37+入力ページ!$M$37+入力ページ!$Q$37</f>
        <v>0</v>
      </c>
      <c r="K55" s="741" t="s">
        <v>86</v>
      </c>
      <c r="L55" s="741" t="s">
        <v>87</v>
      </c>
      <c r="M55" s="741">
        <f>入力ページ!$E$38+入力ページ!$I$38+入力ページ!$M$38+入力ページ!$Q$38</f>
        <v>0</v>
      </c>
      <c r="N55" s="741" t="s">
        <v>86</v>
      </c>
      <c r="O55" s="741" t="s">
        <v>88</v>
      </c>
      <c r="P55" s="741">
        <f>入力ページ!E84+入力ページ!I84+入力ページ!M84+入力ページ!Q84</f>
        <v>0</v>
      </c>
      <c r="Q55" s="743" t="s">
        <v>86</v>
      </c>
      <c r="R55" s="766" t="s">
        <v>89</v>
      </c>
      <c r="S55" s="767"/>
      <c r="T55" s="914" t="str">
        <f>入力ページ!$Q$13</f>
        <v/>
      </c>
      <c r="U55" s="915"/>
      <c r="V55" s="915"/>
      <c r="W55" s="915"/>
      <c r="X55" s="915"/>
      <c r="Y55" s="915"/>
      <c r="Z55" s="916"/>
      <c r="AA55" s="917" t="s">
        <v>90</v>
      </c>
      <c r="AB55" s="918"/>
      <c r="AC55" s="918"/>
      <c r="AD55" s="918"/>
      <c r="AE55" s="918"/>
      <c r="AF55" s="918"/>
      <c r="AG55" s="918"/>
      <c r="AH55" s="918"/>
      <c r="AI55" s="919"/>
      <c r="AJ55" s="771" t="s">
        <v>91</v>
      </c>
      <c r="AK55" s="772"/>
      <c r="AL55" s="772"/>
      <c r="AM55" s="772"/>
      <c r="AN55" s="772"/>
      <c r="AO55" s="772"/>
      <c r="AP55" s="772"/>
      <c r="AQ55" s="772"/>
      <c r="AR55" s="772"/>
      <c r="AS55" s="772"/>
      <c r="AT55" s="773"/>
      <c r="AU55" s="151"/>
    </row>
    <row r="56" spans="2:47" ht="12.75" customHeight="1" x14ac:dyDescent="0.4">
      <c r="B56" s="746"/>
      <c r="C56" s="153"/>
      <c r="D56" s="154"/>
      <c r="E56" s="155"/>
      <c r="F56" s="749"/>
      <c r="G56" s="753"/>
      <c r="H56" s="754"/>
      <c r="I56" s="756"/>
      <c r="J56" s="742"/>
      <c r="K56" s="742"/>
      <c r="L56" s="742"/>
      <c r="M56" s="742"/>
      <c r="N56" s="742"/>
      <c r="O56" s="742"/>
      <c r="P56" s="742"/>
      <c r="Q56" s="744"/>
      <c r="R56" s="777" t="s">
        <v>92</v>
      </c>
      <c r="S56" s="764"/>
      <c r="T56" s="782">
        <f>入力ページ!$Q$14</f>
        <v>0</v>
      </c>
      <c r="U56" s="783"/>
      <c r="V56" s="783"/>
      <c r="W56" s="783"/>
      <c r="X56" s="783"/>
      <c r="Y56" s="783"/>
      <c r="Z56" s="784"/>
      <c r="AA56" s="920"/>
      <c r="AB56" s="921"/>
      <c r="AC56" s="921"/>
      <c r="AD56" s="921"/>
      <c r="AE56" s="921"/>
      <c r="AF56" s="921"/>
      <c r="AG56" s="921"/>
      <c r="AH56" s="921"/>
      <c r="AI56" s="922"/>
      <c r="AJ56" s="774"/>
      <c r="AK56" s="775"/>
      <c r="AL56" s="775"/>
      <c r="AM56" s="775"/>
      <c r="AN56" s="775"/>
      <c r="AO56" s="775"/>
      <c r="AP56" s="775"/>
      <c r="AQ56" s="775"/>
      <c r="AR56" s="775"/>
      <c r="AS56" s="775"/>
      <c r="AT56" s="776"/>
      <c r="AU56" s="151"/>
    </row>
    <row r="57" spans="2:47" ht="10.5" customHeight="1" x14ac:dyDescent="0.4">
      <c r="B57" s="746"/>
      <c r="C57" s="757">
        <f>入力ページ!$AC$39</f>
        <v>0</v>
      </c>
      <c r="D57" s="758"/>
      <c r="E57" s="155"/>
      <c r="F57" s="749"/>
      <c r="G57" s="761" t="s">
        <v>93</v>
      </c>
      <c r="H57" s="762"/>
      <c r="I57" s="763" t="s">
        <v>85</v>
      </c>
      <c r="J57" s="764">
        <f>入力ページ!$Y$37</f>
        <v>0</v>
      </c>
      <c r="K57" s="764" t="s">
        <v>86</v>
      </c>
      <c r="L57" s="764" t="s">
        <v>87</v>
      </c>
      <c r="M57" s="764">
        <f>入力ページ!$Y$38</f>
        <v>0</v>
      </c>
      <c r="N57" s="764" t="s">
        <v>86</v>
      </c>
      <c r="O57" s="764" t="s">
        <v>88</v>
      </c>
      <c r="P57" s="764">
        <f>入力ページ!$Y$39</f>
        <v>0</v>
      </c>
      <c r="Q57" s="765" t="s">
        <v>86</v>
      </c>
      <c r="R57" s="777"/>
      <c r="S57" s="764"/>
      <c r="T57" s="782"/>
      <c r="U57" s="783"/>
      <c r="V57" s="783"/>
      <c r="W57" s="783"/>
      <c r="X57" s="783"/>
      <c r="Y57" s="783"/>
      <c r="Z57" s="784"/>
      <c r="AA57" s="923">
        <f>入力ページ!$Q$19</f>
        <v>0</v>
      </c>
      <c r="AB57" s="924"/>
      <c r="AC57" s="788" t="s">
        <v>29</v>
      </c>
      <c r="AD57" s="924">
        <f>入力ページ!$T$19</f>
        <v>0</v>
      </c>
      <c r="AE57" s="924"/>
      <c r="AF57" s="924"/>
      <c r="AG57" s="788" t="s">
        <v>30</v>
      </c>
      <c r="AH57" s="783">
        <f>入力ページ!$W$19</f>
        <v>0</v>
      </c>
      <c r="AI57" s="784"/>
      <c r="AJ57" s="790">
        <f>入力ページ!$G$19</f>
        <v>0</v>
      </c>
      <c r="AK57" s="791"/>
      <c r="AL57" s="788" t="s">
        <v>29</v>
      </c>
      <c r="AM57" s="791">
        <f>入力ページ!$J$19</f>
        <v>0</v>
      </c>
      <c r="AN57" s="791"/>
      <c r="AO57" s="791"/>
      <c r="AP57" s="788" t="s">
        <v>30</v>
      </c>
      <c r="AQ57" s="794">
        <f>入力ページ!$M$19</f>
        <v>0</v>
      </c>
      <c r="AR57" s="794"/>
      <c r="AS57" s="794"/>
      <c r="AT57" s="795"/>
      <c r="AU57" s="156"/>
    </row>
    <row r="58" spans="2:47" ht="22.5" customHeight="1" x14ac:dyDescent="0.4">
      <c r="B58" s="747"/>
      <c r="C58" s="759"/>
      <c r="D58" s="760"/>
      <c r="E58" s="157" t="s">
        <v>86</v>
      </c>
      <c r="F58" s="750"/>
      <c r="G58" s="753"/>
      <c r="H58" s="754"/>
      <c r="I58" s="756"/>
      <c r="J58" s="742"/>
      <c r="K58" s="742"/>
      <c r="L58" s="742"/>
      <c r="M58" s="742"/>
      <c r="N58" s="742"/>
      <c r="O58" s="742"/>
      <c r="P58" s="742"/>
      <c r="Q58" s="744"/>
      <c r="R58" s="778"/>
      <c r="S58" s="742"/>
      <c r="T58" s="785"/>
      <c r="U58" s="786"/>
      <c r="V58" s="786"/>
      <c r="W58" s="786"/>
      <c r="X58" s="786"/>
      <c r="Y58" s="786"/>
      <c r="Z58" s="787"/>
      <c r="AA58" s="925"/>
      <c r="AB58" s="926"/>
      <c r="AC58" s="789"/>
      <c r="AD58" s="926"/>
      <c r="AE58" s="926"/>
      <c r="AF58" s="926"/>
      <c r="AG58" s="789"/>
      <c r="AH58" s="786"/>
      <c r="AI58" s="787"/>
      <c r="AJ58" s="792"/>
      <c r="AK58" s="793"/>
      <c r="AL58" s="789"/>
      <c r="AM58" s="793"/>
      <c r="AN58" s="793"/>
      <c r="AO58" s="793"/>
      <c r="AP58" s="789"/>
      <c r="AQ58" s="796"/>
      <c r="AR58" s="796"/>
      <c r="AS58" s="796"/>
      <c r="AT58" s="797"/>
      <c r="AU58" s="156"/>
    </row>
    <row r="59" spans="2:47" ht="21" customHeight="1" x14ac:dyDescent="0.4">
      <c r="B59" s="804" t="s">
        <v>94</v>
      </c>
      <c r="C59" s="804"/>
      <c r="D59" s="804"/>
      <c r="E59" s="158"/>
      <c r="F59" s="159"/>
      <c r="G59" s="160"/>
      <c r="H59" s="805" t="s">
        <v>95</v>
      </c>
      <c r="I59" s="806"/>
      <c r="J59" s="807"/>
      <c r="K59" s="159"/>
      <c r="L59" s="799" t="s">
        <v>96</v>
      </c>
      <c r="M59" s="799"/>
      <c r="N59" s="799"/>
      <c r="O59" s="159"/>
      <c r="P59" s="159"/>
      <c r="Q59" s="159"/>
      <c r="R59" s="805" t="s">
        <v>95</v>
      </c>
      <c r="S59" s="806"/>
      <c r="T59" s="806"/>
      <c r="U59" s="159" t="s">
        <v>96</v>
      </c>
      <c r="V59" s="159"/>
      <c r="W59" s="159"/>
      <c r="X59" s="159"/>
      <c r="Y59" s="159"/>
      <c r="Z59" s="159"/>
      <c r="AA59" s="159"/>
      <c r="AB59" s="808" t="s">
        <v>95</v>
      </c>
      <c r="AC59" s="809"/>
      <c r="AD59" s="809"/>
      <c r="AE59" s="809"/>
      <c r="AF59" s="810"/>
      <c r="AG59" s="159"/>
      <c r="AH59" s="159"/>
      <c r="AI59" s="159"/>
      <c r="AJ59" s="799" t="s">
        <v>125</v>
      </c>
      <c r="AK59" s="799"/>
      <c r="AL59" s="800"/>
      <c r="AM59" s="799"/>
      <c r="AN59" s="799"/>
      <c r="AO59" s="159"/>
      <c r="AP59" s="159"/>
      <c r="AQ59" s="799"/>
      <c r="AR59" s="799"/>
      <c r="AS59" s="799"/>
      <c r="AT59" s="800"/>
      <c r="AU59" s="162"/>
    </row>
    <row r="60" spans="2:47" ht="21" customHeight="1" x14ac:dyDescent="0.4">
      <c r="B60" s="801" t="s">
        <v>98</v>
      </c>
      <c r="C60" s="802" t="s">
        <v>99</v>
      </c>
      <c r="D60" s="802"/>
      <c r="E60" s="803">
        <v>6</v>
      </c>
      <c r="F60" s="798"/>
      <c r="G60" s="798">
        <v>7</v>
      </c>
      <c r="H60" s="798"/>
      <c r="I60" s="873">
        <v>8</v>
      </c>
      <c r="J60" s="873"/>
      <c r="K60" s="873">
        <v>9</v>
      </c>
      <c r="L60" s="873"/>
      <c r="M60" s="798">
        <v>10</v>
      </c>
      <c r="N60" s="798"/>
      <c r="O60" s="798">
        <v>11</v>
      </c>
      <c r="P60" s="798"/>
      <c r="Q60" s="798">
        <v>12</v>
      </c>
      <c r="R60" s="798"/>
      <c r="S60" s="798">
        <v>13</v>
      </c>
      <c r="T60" s="798"/>
      <c r="U60" s="798">
        <v>14</v>
      </c>
      <c r="V60" s="798"/>
      <c r="W60" s="798">
        <v>15</v>
      </c>
      <c r="X60" s="798"/>
      <c r="Y60" s="798">
        <v>16</v>
      </c>
      <c r="Z60" s="798"/>
      <c r="AA60" s="798">
        <v>17</v>
      </c>
      <c r="AB60" s="798"/>
      <c r="AC60" s="798">
        <v>18</v>
      </c>
      <c r="AD60" s="798"/>
      <c r="AE60" s="798">
        <v>19</v>
      </c>
      <c r="AF60" s="798"/>
      <c r="AG60" s="798">
        <v>20</v>
      </c>
      <c r="AH60" s="798"/>
      <c r="AI60" s="798">
        <v>21</v>
      </c>
      <c r="AJ60" s="798"/>
      <c r="AK60" s="798">
        <v>22</v>
      </c>
      <c r="AL60" s="843"/>
      <c r="AM60" s="816" t="s">
        <v>100</v>
      </c>
      <c r="AN60" s="816"/>
      <c r="AO60" s="817"/>
      <c r="AP60" s="815" t="s">
        <v>101</v>
      </c>
      <c r="AQ60" s="816"/>
      <c r="AR60" s="816"/>
      <c r="AS60" s="816"/>
      <c r="AT60" s="817"/>
      <c r="AU60" s="163"/>
    </row>
    <row r="61" spans="2:47" ht="9.75" customHeight="1" x14ac:dyDescent="0.4">
      <c r="B61" s="801"/>
      <c r="C61" s="802"/>
      <c r="D61" s="802"/>
      <c r="E61" s="164"/>
      <c r="F61" s="165"/>
      <c r="G61" s="164"/>
      <c r="H61" s="165"/>
      <c r="I61" s="172"/>
      <c r="J61" s="900">
        <v>35</v>
      </c>
      <c r="K61" s="901"/>
      <c r="M61" s="164"/>
      <c r="N61" s="165"/>
      <c r="O61" s="164"/>
      <c r="P61" s="165"/>
      <c r="Q61" s="164"/>
      <c r="R61" s="165"/>
      <c r="S61" s="164"/>
      <c r="T61" s="165"/>
      <c r="U61" s="164"/>
      <c r="V61" s="165"/>
      <c r="W61" s="164"/>
      <c r="X61" s="165"/>
      <c r="Y61" s="164"/>
      <c r="Z61" s="165"/>
      <c r="AA61" s="164"/>
      <c r="AB61" s="165"/>
      <c r="AC61" s="164"/>
      <c r="AD61" s="165"/>
      <c r="AE61" s="164"/>
      <c r="AF61" s="165"/>
      <c r="AG61" s="164"/>
      <c r="AH61" s="165"/>
      <c r="AI61" s="164"/>
      <c r="AJ61" s="165"/>
      <c r="AK61" s="164"/>
      <c r="AL61" s="164"/>
      <c r="AM61" s="819"/>
      <c r="AN61" s="819"/>
      <c r="AO61" s="820"/>
      <c r="AP61" s="818"/>
      <c r="AQ61" s="819"/>
      <c r="AR61" s="819"/>
      <c r="AS61" s="819"/>
      <c r="AT61" s="820"/>
      <c r="AU61" s="163"/>
    </row>
    <row r="62" spans="2:47" ht="24.75" customHeight="1" x14ac:dyDescent="0.4">
      <c r="B62" s="821" t="s">
        <v>126</v>
      </c>
      <c r="C62" s="823" t="s">
        <v>103</v>
      </c>
      <c r="D62" s="824"/>
      <c r="E62" s="195"/>
      <c r="F62" s="196"/>
      <c r="G62" s="196"/>
      <c r="H62" s="169"/>
      <c r="I62" s="169"/>
      <c r="J62" s="169"/>
      <c r="K62" s="169"/>
      <c r="L62" s="168"/>
      <c r="M62" s="169"/>
      <c r="N62" s="169"/>
      <c r="O62" s="169"/>
      <c r="P62" s="169"/>
      <c r="Q62" s="169"/>
      <c r="R62" s="169"/>
      <c r="S62" s="169"/>
      <c r="T62" s="169"/>
      <c r="U62" s="170"/>
      <c r="V62" s="169"/>
      <c r="W62" s="169"/>
      <c r="X62" s="169"/>
      <c r="Y62" s="169"/>
      <c r="Z62" s="169"/>
      <c r="AA62" s="169"/>
      <c r="AB62" s="169"/>
      <c r="AC62" s="169"/>
      <c r="AD62" s="169"/>
      <c r="AE62" s="169"/>
      <c r="AF62" s="169"/>
      <c r="AG62" s="169"/>
      <c r="AH62" s="169"/>
      <c r="AI62" s="169"/>
      <c r="AJ62" s="171"/>
      <c r="AK62" s="167"/>
      <c r="AL62" s="172"/>
      <c r="AM62" s="829" t="str">
        <f>IF(AND(入力ページ!F21&gt;=4,入力ページ!$F$24="生活館"),"○","")</f>
        <v/>
      </c>
      <c r="AN62" s="832" t="s">
        <v>104</v>
      </c>
      <c r="AO62" s="833"/>
      <c r="AP62" s="838"/>
      <c r="AQ62" s="839"/>
      <c r="AR62" s="840" t="s">
        <v>105</v>
      </c>
      <c r="AS62" s="841"/>
      <c r="AT62" s="173" t="s">
        <v>106</v>
      </c>
      <c r="AU62" s="174"/>
    </row>
    <row r="63" spans="2:47" ht="12" customHeight="1" x14ac:dyDescent="0.4">
      <c r="B63" s="822"/>
      <c r="C63" s="825"/>
      <c r="D63" s="826"/>
      <c r="E63" s="907"/>
      <c r="F63" s="814"/>
      <c r="G63" s="814"/>
      <c r="H63" s="814"/>
      <c r="I63" s="814"/>
      <c r="J63" s="814"/>
      <c r="K63" s="906"/>
      <c r="L63" s="813"/>
      <c r="M63" s="814"/>
      <c r="N63" s="814"/>
      <c r="O63" s="814"/>
      <c r="P63" s="814"/>
      <c r="Q63" s="814"/>
      <c r="R63" s="814"/>
      <c r="S63" s="814"/>
      <c r="T63" s="851"/>
      <c r="U63" s="852"/>
      <c r="V63" s="814"/>
      <c r="W63" s="814"/>
      <c r="X63" s="814"/>
      <c r="Y63" s="814"/>
      <c r="Z63" s="814"/>
      <c r="AA63" s="814"/>
      <c r="AB63" s="814"/>
      <c r="AC63" s="814"/>
      <c r="AD63" s="814"/>
      <c r="AE63" s="814"/>
      <c r="AF63" s="814"/>
      <c r="AG63" s="814"/>
      <c r="AH63" s="814"/>
      <c r="AI63" s="848"/>
      <c r="AJ63" s="842"/>
      <c r="AK63" s="849" t="s">
        <v>107</v>
      </c>
      <c r="AL63" s="856"/>
      <c r="AM63" s="830"/>
      <c r="AN63" s="834"/>
      <c r="AO63" s="835"/>
      <c r="AP63" s="857" t="s">
        <v>108</v>
      </c>
      <c r="AQ63" s="858"/>
      <c r="AR63" s="867" t="str">
        <f>IF(AND(入力ページ!AC25&lt;&gt;"",SUM(入力ページ!T67:V70)&gt;=1),"○",IF(AND(入力ページ!AC25&lt;&gt;"",SUM(入力ページ!T67:V70)=0),"-",""))</f>
        <v/>
      </c>
      <c r="AS63" s="868"/>
      <c r="AT63" s="844"/>
      <c r="AU63" s="174"/>
    </row>
    <row r="64" spans="2:47" ht="12.75" customHeight="1" x14ac:dyDescent="0.4">
      <c r="B64" s="822"/>
      <c r="C64" s="825"/>
      <c r="D64" s="826"/>
      <c r="E64" s="907"/>
      <c r="F64" s="814"/>
      <c r="G64" s="814"/>
      <c r="H64" s="814"/>
      <c r="I64" s="814"/>
      <c r="J64" s="814"/>
      <c r="K64" s="906"/>
      <c r="L64" s="813"/>
      <c r="M64" s="814"/>
      <c r="N64" s="814"/>
      <c r="O64" s="814"/>
      <c r="P64" s="814"/>
      <c r="Q64" s="814"/>
      <c r="R64" s="814"/>
      <c r="S64" s="814"/>
      <c r="T64" s="851"/>
      <c r="U64" s="852"/>
      <c r="V64" s="814"/>
      <c r="W64" s="814"/>
      <c r="X64" s="814"/>
      <c r="Y64" s="814"/>
      <c r="Z64" s="814"/>
      <c r="AA64" s="814"/>
      <c r="AB64" s="814"/>
      <c r="AC64" s="814"/>
      <c r="AD64" s="814"/>
      <c r="AE64" s="814"/>
      <c r="AF64" s="814"/>
      <c r="AG64" s="814"/>
      <c r="AH64" s="814"/>
      <c r="AI64" s="848"/>
      <c r="AJ64" s="842"/>
      <c r="AK64" s="849"/>
      <c r="AL64" s="856"/>
      <c r="AM64" s="831"/>
      <c r="AN64" s="836"/>
      <c r="AO64" s="837"/>
      <c r="AP64" s="859"/>
      <c r="AQ64" s="860"/>
      <c r="AR64" s="869"/>
      <c r="AS64" s="870"/>
      <c r="AT64" s="845"/>
      <c r="AU64" s="174"/>
    </row>
    <row r="65" spans="2:47" ht="12.75" customHeight="1" x14ac:dyDescent="0.4">
      <c r="B65" s="822"/>
      <c r="C65" s="825"/>
      <c r="D65" s="826"/>
      <c r="E65" s="907"/>
      <c r="F65" s="814"/>
      <c r="G65" s="814"/>
      <c r="H65" s="814"/>
      <c r="I65" s="814"/>
      <c r="J65" s="814"/>
      <c r="K65" s="906"/>
      <c r="L65" s="813"/>
      <c r="M65" s="814"/>
      <c r="N65" s="814"/>
      <c r="O65" s="814"/>
      <c r="P65" s="814"/>
      <c r="Q65" s="814"/>
      <c r="R65" s="814"/>
      <c r="S65" s="814"/>
      <c r="T65" s="851"/>
      <c r="U65" s="852"/>
      <c r="V65" s="814"/>
      <c r="W65" s="814"/>
      <c r="X65" s="814"/>
      <c r="Y65" s="814"/>
      <c r="Z65" s="814"/>
      <c r="AA65" s="814"/>
      <c r="AB65" s="814"/>
      <c r="AC65" s="814"/>
      <c r="AD65" s="814"/>
      <c r="AE65" s="814"/>
      <c r="AF65" s="814"/>
      <c r="AG65" s="814"/>
      <c r="AH65" s="814"/>
      <c r="AI65" s="848"/>
      <c r="AJ65" s="842"/>
      <c r="AK65" s="849"/>
      <c r="AL65" s="856"/>
      <c r="AM65" s="829" t="str">
        <f>IF(AND(入力ページ!F21&gt;=4,入力ページ!$F$24="ロッジ"),"○","")</f>
        <v/>
      </c>
      <c r="AN65" s="832" t="s">
        <v>109</v>
      </c>
      <c r="AO65" s="833"/>
      <c r="AP65" s="857" t="s">
        <v>110</v>
      </c>
      <c r="AQ65" s="858"/>
      <c r="AR65" s="867" t="str">
        <f>IF(AND(入力ページ!AC26&lt;&gt;"",SUM(入力ページ!T71:V74)&gt;=1),"○",IF(AND(入力ページ!AC26&lt;&gt;"",SUM(入力ページ!T71:V74)=0),"-",""))</f>
        <v/>
      </c>
      <c r="AS65" s="868"/>
      <c r="AT65" s="871" t="str">
        <f>IF(AND(入力ページ!AC26&lt;&gt;"",SUM(入力ページ!T75)&gt;=1),"○",IF(入力ページ!AC26&lt;&gt;"","-",""))</f>
        <v/>
      </c>
      <c r="AU65" s="175"/>
    </row>
    <row r="66" spans="2:47" ht="12" customHeight="1" x14ac:dyDescent="0.4">
      <c r="B66" s="822"/>
      <c r="C66" s="827"/>
      <c r="D66" s="828"/>
      <c r="E66" s="908"/>
      <c r="F66" s="855"/>
      <c r="G66" s="855"/>
      <c r="H66" s="855"/>
      <c r="I66" s="855"/>
      <c r="J66" s="855"/>
      <c r="K66" s="909"/>
      <c r="L66" s="854"/>
      <c r="M66" s="855"/>
      <c r="N66" s="855"/>
      <c r="O66" s="855"/>
      <c r="P66" s="855"/>
      <c r="Q66" s="855"/>
      <c r="R66" s="855"/>
      <c r="S66" s="855"/>
      <c r="T66" s="865"/>
      <c r="U66" s="866"/>
      <c r="V66" s="855"/>
      <c r="W66" s="855"/>
      <c r="X66" s="855"/>
      <c r="Y66" s="855"/>
      <c r="Z66" s="855"/>
      <c r="AA66" s="855"/>
      <c r="AB66" s="855"/>
      <c r="AC66" s="855"/>
      <c r="AD66" s="855"/>
      <c r="AE66" s="855"/>
      <c r="AF66" s="855"/>
      <c r="AG66" s="855"/>
      <c r="AH66" s="855"/>
      <c r="AI66" s="850"/>
      <c r="AJ66" s="842"/>
      <c r="AK66" s="849"/>
      <c r="AL66" s="856"/>
      <c r="AM66" s="830"/>
      <c r="AN66" s="834"/>
      <c r="AO66" s="835"/>
      <c r="AP66" s="859"/>
      <c r="AQ66" s="860"/>
      <c r="AR66" s="869"/>
      <c r="AS66" s="870"/>
      <c r="AT66" s="872"/>
      <c r="AU66" s="175"/>
    </row>
    <row r="67" spans="2:47" ht="24.95" customHeight="1" x14ac:dyDescent="0.4">
      <c r="B67" s="176">
        <f>入力ページ!U65</f>
        <v>0</v>
      </c>
      <c r="C67" s="874" t="s">
        <v>111</v>
      </c>
      <c r="D67" s="875"/>
      <c r="E67" s="197"/>
      <c r="F67" s="178"/>
      <c r="G67" s="178"/>
      <c r="H67" s="178"/>
      <c r="I67" s="178"/>
      <c r="J67" s="178"/>
      <c r="K67" s="178"/>
      <c r="L67" s="177"/>
      <c r="M67" s="178"/>
      <c r="N67" s="178"/>
      <c r="O67" s="178"/>
      <c r="P67" s="178"/>
      <c r="Q67" s="178"/>
      <c r="R67" s="178"/>
      <c r="S67" s="178"/>
      <c r="T67" s="178"/>
      <c r="U67" s="179"/>
      <c r="V67" s="178"/>
      <c r="W67" s="178"/>
      <c r="X67" s="178"/>
      <c r="Y67" s="178"/>
      <c r="Z67" s="178"/>
      <c r="AA67" s="178"/>
      <c r="AB67" s="178"/>
      <c r="AC67" s="178"/>
      <c r="AD67" s="178"/>
      <c r="AE67" s="178"/>
      <c r="AF67" s="178"/>
      <c r="AG67" s="178"/>
      <c r="AH67" s="178"/>
      <c r="AI67" s="178"/>
      <c r="AJ67" s="166"/>
      <c r="AK67" s="849"/>
      <c r="AL67" s="172"/>
      <c r="AM67" s="831"/>
      <c r="AN67" s="836"/>
      <c r="AO67" s="837"/>
      <c r="AP67" s="840" t="s">
        <v>112</v>
      </c>
      <c r="AQ67" s="841"/>
      <c r="AR67" s="876" t="str">
        <f>IF(AND(入力ページ!AC27&lt;&gt;"",SUM(入力ページ!T76:V79)&gt;=1),"○",IF(AND(入力ページ!AC27&lt;&gt;"",SUM(入力ページ!T76:V79)=0),"-",""))</f>
        <v/>
      </c>
      <c r="AS67" s="877"/>
      <c r="AT67" s="180" t="str">
        <f>IF(AND(入力ページ!AC27&lt;&gt;"",SUM(入力ページ!T80)&gt;=1),"○",IF(入力ページ!AC27&lt;&gt;"","-",""))</f>
        <v/>
      </c>
      <c r="AU67" s="175"/>
    </row>
    <row r="68" spans="2:47" ht="24.95" customHeight="1" x14ac:dyDescent="0.4">
      <c r="B68" s="181" t="s">
        <v>27</v>
      </c>
      <c r="C68" s="874" t="s">
        <v>113</v>
      </c>
      <c r="D68" s="875"/>
      <c r="E68" s="197"/>
      <c r="F68" s="178"/>
      <c r="G68" s="178"/>
      <c r="H68" s="178"/>
      <c r="I68" s="178"/>
      <c r="J68" s="178"/>
      <c r="K68" s="178"/>
      <c r="L68" s="177"/>
      <c r="M68" s="178"/>
      <c r="N68" s="178"/>
      <c r="O68" s="178"/>
      <c r="P68" s="178"/>
      <c r="Q68" s="178"/>
      <c r="R68" s="178"/>
      <c r="S68" s="178"/>
      <c r="T68" s="178"/>
      <c r="U68" s="179"/>
      <c r="V68" s="178"/>
      <c r="W68" s="178"/>
      <c r="X68" s="178"/>
      <c r="Y68" s="178"/>
      <c r="Z68" s="178"/>
      <c r="AA68" s="178"/>
      <c r="AB68" s="178"/>
      <c r="AC68" s="178"/>
      <c r="AD68" s="178"/>
      <c r="AE68" s="178"/>
      <c r="AF68" s="178"/>
      <c r="AG68" s="178"/>
      <c r="AH68" s="178"/>
      <c r="AI68" s="178"/>
      <c r="AJ68" s="166"/>
      <c r="AK68" s="849"/>
      <c r="AL68" s="172"/>
      <c r="AM68" s="878" t="s">
        <v>114</v>
      </c>
      <c r="AN68" s="878"/>
      <c r="AO68" s="879"/>
      <c r="AP68" s="882" t="s">
        <v>115</v>
      </c>
      <c r="AQ68" s="883"/>
      <c r="AR68" s="883"/>
      <c r="AS68" s="883"/>
      <c r="AT68" s="884"/>
      <c r="AU68" s="182"/>
    </row>
    <row r="69" spans="2:47" ht="24.95" customHeight="1" thickBot="1" x14ac:dyDescent="0.45">
      <c r="B69" s="183">
        <f>入力ページ!U65</f>
        <v>0</v>
      </c>
      <c r="C69" s="885" t="s">
        <v>116</v>
      </c>
      <c r="D69" s="886"/>
      <c r="E69" s="198"/>
      <c r="F69" s="169"/>
      <c r="G69" s="169"/>
      <c r="H69" s="169"/>
      <c r="I69" s="169"/>
      <c r="J69" s="169"/>
      <c r="K69" s="169"/>
      <c r="L69" s="168"/>
      <c r="M69" s="169"/>
      <c r="N69" s="169"/>
      <c r="O69" s="169"/>
      <c r="P69" s="169"/>
      <c r="Q69" s="169"/>
      <c r="R69" s="169"/>
      <c r="S69" s="169"/>
      <c r="T69" s="169"/>
      <c r="U69" s="170"/>
      <c r="V69" s="169"/>
      <c r="W69" s="169"/>
      <c r="X69" s="169"/>
      <c r="Y69" s="169"/>
      <c r="Z69" s="169"/>
      <c r="AA69" s="169"/>
      <c r="AB69" s="169"/>
      <c r="AC69" s="169"/>
      <c r="AD69" s="169"/>
      <c r="AE69" s="169"/>
      <c r="AF69" s="169"/>
      <c r="AG69" s="169"/>
      <c r="AH69" s="169"/>
      <c r="AI69" s="169"/>
      <c r="AJ69" s="166"/>
      <c r="AK69" s="849"/>
      <c r="AL69" s="172"/>
      <c r="AM69" s="878"/>
      <c r="AN69" s="878"/>
      <c r="AO69" s="879"/>
      <c r="AP69" s="887" t="s">
        <v>117</v>
      </c>
      <c r="AQ69" s="888"/>
      <c r="AR69" s="888"/>
      <c r="AS69" s="888"/>
      <c r="AT69" s="889"/>
      <c r="AU69" s="182"/>
    </row>
    <row r="70" spans="2:47" ht="30" customHeight="1" thickTop="1" x14ac:dyDescent="0.4">
      <c r="B70" s="181" t="s">
        <v>28</v>
      </c>
      <c r="C70" s="890" t="s">
        <v>118</v>
      </c>
      <c r="D70" s="891"/>
      <c r="E70" s="199"/>
      <c r="F70" s="187"/>
      <c r="G70" s="187"/>
      <c r="H70" s="187"/>
      <c r="I70" s="187"/>
      <c r="J70" s="187"/>
      <c r="K70" s="187"/>
      <c r="L70" s="186"/>
      <c r="M70" s="187"/>
      <c r="N70" s="187"/>
      <c r="O70" s="187"/>
      <c r="P70" s="187"/>
      <c r="Q70" s="187"/>
      <c r="R70" s="187"/>
      <c r="S70" s="187"/>
      <c r="T70" s="187"/>
      <c r="U70" s="188"/>
      <c r="V70" s="187"/>
      <c r="W70" s="187"/>
      <c r="X70" s="187"/>
      <c r="Y70" s="187"/>
      <c r="Z70" s="187"/>
      <c r="AA70" s="187"/>
      <c r="AB70" s="187"/>
      <c r="AC70" s="187"/>
      <c r="AD70" s="187"/>
      <c r="AE70" s="187"/>
      <c r="AF70" s="187"/>
      <c r="AG70" s="187"/>
      <c r="AH70" s="187"/>
      <c r="AI70" s="187"/>
      <c r="AJ70" s="166"/>
      <c r="AK70" s="849"/>
      <c r="AL70" s="172"/>
      <c r="AM70" s="878"/>
      <c r="AN70" s="878"/>
      <c r="AO70" s="879"/>
      <c r="AP70" s="894" t="s">
        <v>119</v>
      </c>
      <c r="AQ70" s="895"/>
      <c r="AR70" s="895"/>
      <c r="AS70" s="895"/>
      <c r="AT70" s="896"/>
      <c r="AU70" s="189"/>
    </row>
    <row r="71" spans="2:47" ht="27" customHeight="1" x14ac:dyDescent="0.4">
      <c r="B71" s="190" t="s">
        <v>30</v>
      </c>
      <c r="C71" s="892"/>
      <c r="D71" s="893"/>
      <c r="E71" s="200"/>
      <c r="F71" s="193"/>
      <c r="G71" s="193"/>
      <c r="H71" s="193"/>
      <c r="I71" s="193"/>
      <c r="J71" s="193"/>
      <c r="K71" s="193"/>
      <c r="L71" s="192"/>
      <c r="M71" s="193"/>
      <c r="N71" s="193"/>
      <c r="O71" s="193"/>
      <c r="P71" s="193"/>
      <c r="Q71" s="193"/>
      <c r="R71" s="193"/>
      <c r="S71" s="193"/>
      <c r="T71" s="193"/>
      <c r="U71" s="194"/>
      <c r="V71" s="193"/>
      <c r="W71" s="193"/>
      <c r="X71" s="193"/>
      <c r="Y71" s="193"/>
      <c r="Z71" s="193"/>
      <c r="AA71" s="193"/>
      <c r="AB71" s="193"/>
      <c r="AC71" s="193"/>
      <c r="AD71" s="193"/>
      <c r="AE71" s="193"/>
      <c r="AF71" s="193"/>
      <c r="AG71" s="193"/>
      <c r="AH71" s="193"/>
      <c r="AI71" s="193"/>
      <c r="AJ71" s="191"/>
      <c r="AK71" s="165"/>
      <c r="AL71" s="164"/>
      <c r="AM71" s="880"/>
      <c r="AN71" s="880"/>
      <c r="AO71" s="881"/>
      <c r="AP71" s="897"/>
      <c r="AQ71" s="898"/>
      <c r="AR71" s="898"/>
      <c r="AS71" s="898"/>
      <c r="AT71" s="899"/>
      <c r="AU71" s="189"/>
    </row>
    <row r="72" spans="2:47" ht="21" customHeight="1" x14ac:dyDescent="0.4">
      <c r="B72" s="902" t="s">
        <v>98</v>
      </c>
      <c r="C72" s="904" t="s">
        <v>99</v>
      </c>
      <c r="D72" s="904"/>
      <c r="E72" s="803">
        <v>6</v>
      </c>
      <c r="F72" s="798"/>
      <c r="G72" s="798">
        <v>7</v>
      </c>
      <c r="H72" s="798"/>
      <c r="I72" s="873">
        <v>8</v>
      </c>
      <c r="J72" s="873"/>
      <c r="K72" s="873">
        <v>9</v>
      </c>
      <c r="L72" s="873"/>
      <c r="M72" s="873">
        <v>10</v>
      </c>
      <c r="N72" s="873"/>
      <c r="O72" s="873">
        <v>11</v>
      </c>
      <c r="P72" s="873"/>
      <c r="Q72" s="873">
        <v>12</v>
      </c>
      <c r="R72" s="873"/>
      <c r="S72" s="873">
        <v>13</v>
      </c>
      <c r="T72" s="873"/>
      <c r="U72" s="873">
        <v>14</v>
      </c>
      <c r="V72" s="873"/>
      <c r="W72" s="873">
        <v>15</v>
      </c>
      <c r="X72" s="873"/>
      <c r="Y72" s="873">
        <v>16</v>
      </c>
      <c r="Z72" s="873"/>
      <c r="AA72" s="873">
        <v>17</v>
      </c>
      <c r="AB72" s="873"/>
      <c r="AC72" s="873">
        <v>18</v>
      </c>
      <c r="AD72" s="873"/>
      <c r="AE72" s="873">
        <v>19</v>
      </c>
      <c r="AF72" s="873"/>
      <c r="AG72" s="873">
        <v>20</v>
      </c>
      <c r="AH72" s="873"/>
      <c r="AI72" s="873">
        <v>21</v>
      </c>
      <c r="AJ72" s="873"/>
      <c r="AK72" s="798">
        <v>22</v>
      </c>
      <c r="AL72" s="843"/>
      <c r="AM72" s="816" t="s">
        <v>100</v>
      </c>
      <c r="AN72" s="816"/>
      <c r="AO72" s="817"/>
      <c r="AP72" s="815" t="s">
        <v>101</v>
      </c>
      <c r="AQ72" s="816"/>
      <c r="AR72" s="816"/>
      <c r="AS72" s="816"/>
      <c r="AT72" s="817"/>
      <c r="AU72" s="163"/>
    </row>
    <row r="73" spans="2:47" ht="9.75" customHeight="1" x14ac:dyDescent="0.4">
      <c r="B73" s="903"/>
      <c r="C73" s="905"/>
      <c r="D73" s="905"/>
      <c r="E73" s="164"/>
      <c r="F73" s="165"/>
      <c r="G73" s="164"/>
      <c r="H73" s="165"/>
      <c r="I73" s="172"/>
      <c r="J73" s="900">
        <v>35</v>
      </c>
      <c r="K73" s="901"/>
      <c r="M73" s="172"/>
      <c r="O73" s="172"/>
      <c r="Q73" s="172"/>
      <c r="S73" s="172"/>
      <c r="U73" s="172"/>
      <c r="W73" s="172"/>
      <c r="Y73" s="172"/>
      <c r="AA73" s="172"/>
      <c r="AC73" s="172"/>
      <c r="AE73" s="172"/>
      <c r="AG73" s="172"/>
      <c r="AI73" s="172"/>
      <c r="AK73" s="164"/>
      <c r="AL73" s="164"/>
      <c r="AM73" s="819"/>
      <c r="AN73" s="819"/>
      <c r="AO73" s="820"/>
      <c r="AP73" s="818"/>
      <c r="AQ73" s="819"/>
      <c r="AR73" s="819"/>
      <c r="AS73" s="819"/>
      <c r="AT73" s="820"/>
      <c r="AU73" s="163"/>
    </row>
    <row r="74" spans="2:47" ht="24.75" customHeight="1" x14ac:dyDescent="0.4">
      <c r="B74" s="821" t="s">
        <v>127</v>
      </c>
      <c r="C74" s="823" t="s">
        <v>103</v>
      </c>
      <c r="D74" s="824"/>
      <c r="E74" s="195"/>
      <c r="F74" s="196"/>
      <c r="G74" s="196"/>
      <c r="H74" s="169"/>
      <c r="I74" s="169"/>
      <c r="J74" s="169"/>
      <c r="K74" s="169"/>
      <c r="L74" s="168"/>
      <c r="M74" s="169"/>
      <c r="N74" s="169"/>
      <c r="O74" s="169"/>
      <c r="P74" s="169"/>
      <c r="Q74" s="169"/>
      <c r="R74" s="169"/>
      <c r="S74" s="169"/>
      <c r="T74" s="169"/>
      <c r="U74" s="170"/>
      <c r="V74" s="169"/>
      <c r="W74" s="169"/>
      <c r="X74" s="169"/>
      <c r="Y74" s="169"/>
      <c r="Z74" s="169"/>
      <c r="AA74" s="169"/>
      <c r="AB74" s="169"/>
      <c r="AC74" s="169"/>
      <c r="AD74" s="169"/>
      <c r="AE74" s="169"/>
      <c r="AF74" s="169"/>
      <c r="AG74" s="169"/>
      <c r="AH74" s="169"/>
      <c r="AI74" s="169"/>
      <c r="AJ74" s="171"/>
      <c r="AK74" s="167"/>
      <c r="AL74" s="172"/>
      <c r="AM74" s="829" t="str">
        <f>IF(AND(入力ページ!F21&gt;=5,入力ページ!$F$24="生活館"),"○","")</f>
        <v/>
      </c>
      <c r="AN74" s="832" t="s">
        <v>104</v>
      </c>
      <c r="AO74" s="833"/>
      <c r="AP74" s="838"/>
      <c r="AQ74" s="839"/>
      <c r="AR74" s="840" t="s">
        <v>105</v>
      </c>
      <c r="AS74" s="841"/>
      <c r="AT74" s="173" t="s">
        <v>106</v>
      </c>
      <c r="AU74" s="174"/>
    </row>
    <row r="75" spans="2:47" ht="12" customHeight="1" x14ac:dyDescent="0.4">
      <c r="B75" s="822"/>
      <c r="C75" s="825"/>
      <c r="D75" s="826"/>
      <c r="E75" s="907"/>
      <c r="F75" s="814"/>
      <c r="G75" s="814"/>
      <c r="H75" s="814"/>
      <c r="I75" s="814"/>
      <c r="J75" s="814"/>
      <c r="K75" s="906"/>
      <c r="L75" s="813"/>
      <c r="M75" s="814"/>
      <c r="N75" s="814"/>
      <c r="O75" s="814"/>
      <c r="P75" s="814"/>
      <c r="Q75" s="814"/>
      <c r="R75" s="814"/>
      <c r="S75" s="814"/>
      <c r="T75" s="851"/>
      <c r="U75" s="852"/>
      <c r="V75" s="814"/>
      <c r="W75" s="814"/>
      <c r="X75" s="814"/>
      <c r="Y75" s="814"/>
      <c r="Z75" s="814"/>
      <c r="AA75" s="814"/>
      <c r="AB75" s="814"/>
      <c r="AC75" s="814"/>
      <c r="AD75" s="814"/>
      <c r="AE75" s="814"/>
      <c r="AF75" s="814"/>
      <c r="AG75" s="814"/>
      <c r="AH75" s="814"/>
      <c r="AI75" s="848"/>
      <c r="AJ75" s="842"/>
      <c r="AK75" s="849" t="s">
        <v>107</v>
      </c>
      <c r="AL75" s="856"/>
      <c r="AM75" s="830"/>
      <c r="AN75" s="834"/>
      <c r="AO75" s="835"/>
      <c r="AP75" s="857" t="s">
        <v>108</v>
      </c>
      <c r="AQ75" s="858"/>
      <c r="AR75" s="867" t="str">
        <f>IF(AND(入力ページ!AD25&lt;&gt;"",SUM(入力ページ!X67:Z70)&gt;=1),"○",IF(AND(入力ページ!AD25&lt;&gt;"",SUM(入力ページ!X67:Z70)=0),"-",""))</f>
        <v/>
      </c>
      <c r="AS75" s="868"/>
      <c r="AT75" s="844"/>
      <c r="AU75" s="174"/>
    </row>
    <row r="76" spans="2:47" ht="12.75" customHeight="1" x14ac:dyDescent="0.4">
      <c r="B76" s="822"/>
      <c r="C76" s="825"/>
      <c r="D76" s="826"/>
      <c r="E76" s="907"/>
      <c r="F76" s="814"/>
      <c r="G76" s="814"/>
      <c r="H76" s="814"/>
      <c r="I76" s="814"/>
      <c r="J76" s="814"/>
      <c r="K76" s="906"/>
      <c r="L76" s="813"/>
      <c r="M76" s="814"/>
      <c r="N76" s="814"/>
      <c r="O76" s="814"/>
      <c r="P76" s="814"/>
      <c r="Q76" s="814"/>
      <c r="R76" s="814"/>
      <c r="S76" s="814"/>
      <c r="T76" s="851"/>
      <c r="U76" s="852"/>
      <c r="V76" s="814"/>
      <c r="W76" s="814"/>
      <c r="X76" s="814"/>
      <c r="Y76" s="814"/>
      <c r="Z76" s="814"/>
      <c r="AA76" s="814"/>
      <c r="AB76" s="814"/>
      <c r="AC76" s="814"/>
      <c r="AD76" s="814"/>
      <c r="AE76" s="814"/>
      <c r="AF76" s="814"/>
      <c r="AG76" s="814"/>
      <c r="AH76" s="814"/>
      <c r="AI76" s="848"/>
      <c r="AJ76" s="842"/>
      <c r="AK76" s="849"/>
      <c r="AL76" s="856"/>
      <c r="AM76" s="831"/>
      <c r="AN76" s="836"/>
      <c r="AO76" s="837"/>
      <c r="AP76" s="859"/>
      <c r="AQ76" s="860"/>
      <c r="AR76" s="869"/>
      <c r="AS76" s="870"/>
      <c r="AT76" s="845"/>
      <c r="AU76" s="174"/>
    </row>
    <row r="77" spans="2:47" ht="12.75" customHeight="1" x14ac:dyDescent="0.4">
      <c r="B77" s="822"/>
      <c r="C77" s="825"/>
      <c r="D77" s="826"/>
      <c r="E77" s="907"/>
      <c r="F77" s="814"/>
      <c r="G77" s="814"/>
      <c r="H77" s="814"/>
      <c r="I77" s="814"/>
      <c r="J77" s="814"/>
      <c r="K77" s="906"/>
      <c r="L77" s="813"/>
      <c r="M77" s="814"/>
      <c r="N77" s="814"/>
      <c r="O77" s="814"/>
      <c r="P77" s="814"/>
      <c r="Q77" s="814"/>
      <c r="R77" s="814"/>
      <c r="S77" s="814"/>
      <c r="T77" s="851"/>
      <c r="U77" s="852"/>
      <c r="V77" s="814"/>
      <c r="W77" s="814"/>
      <c r="X77" s="814"/>
      <c r="Y77" s="814"/>
      <c r="Z77" s="814"/>
      <c r="AA77" s="814"/>
      <c r="AB77" s="814"/>
      <c r="AC77" s="814"/>
      <c r="AD77" s="814"/>
      <c r="AE77" s="814"/>
      <c r="AF77" s="814"/>
      <c r="AG77" s="814"/>
      <c r="AH77" s="814"/>
      <c r="AI77" s="848"/>
      <c r="AJ77" s="842"/>
      <c r="AK77" s="849"/>
      <c r="AL77" s="856"/>
      <c r="AM77" s="829" t="str">
        <f>IF(AND(入力ページ!F21&gt;=5,入力ページ!$F$24="ロッジ"),"○","")</f>
        <v/>
      </c>
      <c r="AN77" s="832" t="s">
        <v>109</v>
      </c>
      <c r="AO77" s="833"/>
      <c r="AP77" s="857" t="s">
        <v>110</v>
      </c>
      <c r="AQ77" s="858"/>
      <c r="AR77" s="867" t="str">
        <f>IF(AND(入力ページ!AD26&lt;&gt;"",SUM(入力ページ!X71:Z74)&gt;=1),"○",IF(AND(入力ページ!AD26&lt;&gt;"",SUM(入力ページ!X71:Z74)=0),"-",""))</f>
        <v/>
      </c>
      <c r="AS77" s="868"/>
      <c r="AT77" s="871" t="str">
        <f>IF(AND(入力ページ!AD26&lt;&gt;"",SUM(入力ページ!X75)&gt;=1),"○",IF(入力ページ!AD26&lt;&gt;"","-",""))</f>
        <v/>
      </c>
      <c r="AU77" s="175"/>
    </row>
    <row r="78" spans="2:47" ht="12" customHeight="1" x14ac:dyDescent="0.4">
      <c r="B78" s="822"/>
      <c r="C78" s="827"/>
      <c r="D78" s="828"/>
      <c r="E78" s="908"/>
      <c r="F78" s="855"/>
      <c r="G78" s="855"/>
      <c r="H78" s="855"/>
      <c r="I78" s="855"/>
      <c r="J78" s="855"/>
      <c r="K78" s="909"/>
      <c r="L78" s="854"/>
      <c r="M78" s="855"/>
      <c r="N78" s="855"/>
      <c r="O78" s="855"/>
      <c r="P78" s="855"/>
      <c r="Q78" s="855"/>
      <c r="R78" s="855"/>
      <c r="S78" s="855"/>
      <c r="T78" s="865"/>
      <c r="U78" s="866"/>
      <c r="V78" s="855"/>
      <c r="W78" s="855"/>
      <c r="X78" s="855"/>
      <c r="Y78" s="855"/>
      <c r="Z78" s="855"/>
      <c r="AA78" s="855"/>
      <c r="AB78" s="855"/>
      <c r="AC78" s="855"/>
      <c r="AD78" s="855"/>
      <c r="AE78" s="855"/>
      <c r="AF78" s="855"/>
      <c r="AG78" s="855"/>
      <c r="AH78" s="855"/>
      <c r="AI78" s="850"/>
      <c r="AJ78" s="842"/>
      <c r="AK78" s="849"/>
      <c r="AL78" s="856"/>
      <c r="AM78" s="830"/>
      <c r="AN78" s="834"/>
      <c r="AO78" s="835"/>
      <c r="AP78" s="859"/>
      <c r="AQ78" s="860"/>
      <c r="AR78" s="869"/>
      <c r="AS78" s="870"/>
      <c r="AT78" s="872"/>
      <c r="AU78" s="175"/>
    </row>
    <row r="79" spans="2:47" ht="24.95" customHeight="1" x14ac:dyDescent="0.4">
      <c r="B79" s="176">
        <f>入力ページ!Y65</f>
        <v>0</v>
      </c>
      <c r="C79" s="910" t="s">
        <v>111</v>
      </c>
      <c r="D79" s="910"/>
      <c r="E79" s="197"/>
      <c r="F79" s="178"/>
      <c r="G79" s="178"/>
      <c r="H79" s="178"/>
      <c r="I79" s="178"/>
      <c r="J79" s="178"/>
      <c r="K79" s="178"/>
      <c r="L79" s="177"/>
      <c r="M79" s="178"/>
      <c r="N79" s="178"/>
      <c r="O79" s="178"/>
      <c r="P79" s="178"/>
      <c r="Q79" s="178"/>
      <c r="R79" s="178"/>
      <c r="S79" s="178"/>
      <c r="T79" s="178"/>
      <c r="U79" s="179"/>
      <c r="V79" s="178"/>
      <c r="W79" s="178"/>
      <c r="X79" s="178"/>
      <c r="Y79" s="178"/>
      <c r="Z79" s="178"/>
      <c r="AA79" s="178"/>
      <c r="AB79" s="178"/>
      <c r="AC79" s="178"/>
      <c r="AD79" s="178"/>
      <c r="AE79" s="178"/>
      <c r="AF79" s="178"/>
      <c r="AG79" s="178"/>
      <c r="AH79" s="178"/>
      <c r="AI79" s="178"/>
      <c r="AJ79" s="166"/>
      <c r="AK79" s="849"/>
      <c r="AL79" s="172"/>
      <c r="AM79" s="831"/>
      <c r="AN79" s="836"/>
      <c r="AO79" s="837"/>
      <c r="AP79" s="840" t="s">
        <v>112</v>
      </c>
      <c r="AQ79" s="841"/>
      <c r="AR79" s="876" t="str">
        <f>IF(AND(入力ページ!AD27&lt;&gt;"",SUM(入力ページ!X76:Z79)&gt;=1),"○",IF(AND(入力ページ!AD27&lt;&gt;"",SUM(入力ページ!X76:Z79)=0),"-",""))</f>
        <v/>
      </c>
      <c r="AS79" s="877"/>
      <c r="AT79" s="180" t="str">
        <f>IF(AND(入力ページ!AD27&lt;&gt;"",SUM(入力ページ!X80)&gt;=1),"○",IF(入力ページ!AD27&lt;&gt;"","-",""))</f>
        <v/>
      </c>
      <c r="AU79" s="175"/>
    </row>
    <row r="80" spans="2:47" ht="24.95" customHeight="1" x14ac:dyDescent="0.4">
      <c r="B80" s="181" t="s">
        <v>27</v>
      </c>
      <c r="C80" s="910" t="s">
        <v>113</v>
      </c>
      <c r="D80" s="910"/>
      <c r="E80" s="197"/>
      <c r="F80" s="178"/>
      <c r="G80" s="178"/>
      <c r="H80" s="178"/>
      <c r="I80" s="178"/>
      <c r="J80" s="178"/>
      <c r="K80" s="178"/>
      <c r="L80" s="177"/>
      <c r="M80" s="178"/>
      <c r="N80" s="178"/>
      <c r="O80" s="178"/>
      <c r="P80" s="178"/>
      <c r="Q80" s="178"/>
      <c r="R80" s="178"/>
      <c r="S80" s="178"/>
      <c r="T80" s="178"/>
      <c r="U80" s="179"/>
      <c r="V80" s="178"/>
      <c r="W80" s="178"/>
      <c r="X80" s="178"/>
      <c r="Y80" s="178"/>
      <c r="Z80" s="178"/>
      <c r="AA80" s="178"/>
      <c r="AB80" s="178"/>
      <c r="AC80" s="178"/>
      <c r="AD80" s="178"/>
      <c r="AE80" s="178"/>
      <c r="AF80" s="178"/>
      <c r="AG80" s="178"/>
      <c r="AH80" s="178"/>
      <c r="AI80" s="178"/>
      <c r="AJ80" s="166"/>
      <c r="AK80" s="849"/>
      <c r="AL80" s="172"/>
      <c r="AM80" s="878" t="s">
        <v>114</v>
      </c>
      <c r="AN80" s="878"/>
      <c r="AO80" s="879"/>
      <c r="AP80" s="882" t="s">
        <v>115</v>
      </c>
      <c r="AQ80" s="883"/>
      <c r="AR80" s="883"/>
      <c r="AS80" s="883"/>
      <c r="AT80" s="884"/>
      <c r="AU80" s="182"/>
    </row>
    <row r="81" spans="2:47" ht="24.95" customHeight="1" thickBot="1" x14ac:dyDescent="0.45">
      <c r="B81" s="183">
        <f>入力ページ!Y65</f>
        <v>0</v>
      </c>
      <c r="C81" s="885" t="s">
        <v>116</v>
      </c>
      <c r="D81" s="886"/>
      <c r="E81" s="198"/>
      <c r="F81" s="169"/>
      <c r="G81" s="169"/>
      <c r="H81" s="169"/>
      <c r="I81" s="169"/>
      <c r="J81" s="169"/>
      <c r="K81" s="169"/>
      <c r="L81" s="168"/>
      <c r="M81" s="169"/>
      <c r="N81" s="169"/>
      <c r="O81" s="169"/>
      <c r="P81" s="169"/>
      <c r="Q81" s="169"/>
      <c r="R81" s="169"/>
      <c r="S81" s="169"/>
      <c r="T81" s="169"/>
      <c r="U81" s="170"/>
      <c r="V81" s="169"/>
      <c r="W81" s="169"/>
      <c r="X81" s="169"/>
      <c r="Y81" s="169"/>
      <c r="Z81" s="169"/>
      <c r="AA81" s="169"/>
      <c r="AB81" s="169"/>
      <c r="AC81" s="169"/>
      <c r="AD81" s="169"/>
      <c r="AE81" s="169"/>
      <c r="AF81" s="169"/>
      <c r="AG81" s="169"/>
      <c r="AH81" s="169"/>
      <c r="AI81" s="169"/>
      <c r="AJ81" s="166"/>
      <c r="AK81" s="849"/>
      <c r="AL81" s="172"/>
      <c r="AM81" s="878"/>
      <c r="AN81" s="878"/>
      <c r="AO81" s="879"/>
      <c r="AP81" s="887" t="s">
        <v>117</v>
      </c>
      <c r="AQ81" s="888"/>
      <c r="AR81" s="888"/>
      <c r="AS81" s="888"/>
      <c r="AT81" s="889"/>
      <c r="AU81" s="182"/>
    </row>
    <row r="82" spans="2:47" ht="30" customHeight="1" thickTop="1" x14ac:dyDescent="0.4">
      <c r="B82" s="181" t="s">
        <v>28</v>
      </c>
      <c r="C82" s="890" t="s">
        <v>118</v>
      </c>
      <c r="D82" s="891"/>
      <c r="E82" s="199"/>
      <c r="F82" s="187"/>
      <c r="G82" s="187"/>
      <c r="H82" s="187"/>
      <c r="I82" s="187"/>
      <c r="J82" s="187"/>
      <c r="K82" s="187"/>
      <c r="L82" s="186"/>
      <c r="M82" s="187"/>
      <c r="N82" s="187"/>
      <c r="O82" s="187"/>
      <c r="P82" s="187"/>
      <c r="Q82" s="187"/>
      <c r="R82" s="187"/>
      <c r="S82" s="187"/>
      <c r="T82" s="187"/>
      <c r="U82" s="188"/>
      <c r="V82" s="187"/>
      <c r="W82" s="187"/>
      <c r="X82" s="187"/>
      <c r="Y82" s="187"/>
      <c r="Z82" s="187"/>
      <c r="AA82" s="187"/>
      <c r="AB82" s="187"/>
      <c r="AC82" s="187"/>
      <c r="AD82" s="187"/>
      <c r="AE82" s="187"/>
      <c r="AF82" s="187"/>
      <c r="AG82" s="187"/>
      <c r="AH82" s="187"/>
      <c r="AI82" s="187"/>
      <c r="AJ82" s="166"/>
      <c r="AK82" s="849"/>
      <c r="AL82" s="172"/>
      <c r="AM82" s="878"/>
      <c r="AN82" s="878"/>
      <c r="AO82" s="879"/>
      <c r="AP82" s="894" t="s">
        <v>119</v>
      </c>
      <c r="AQ82" s="895"/>
      <c r="AR82" s="895"/>
      <c r="AS82" s="895"/>
      <c r="AT82" s="896"/>
      <c r="AU82" s="189"/>
    </row>
    <row r="83" spans="2:47" ht="30" customHeight="1" x14ac:dyDescent="0.4">
      <c r="B83" s="190" t="s">
        <v>30</v>
      </c>
      <c r="C83" s="892"/>
      <c r="D83" s="893"/>
      <c r="E83" s="200"/>
      <c r="F83" s="193"/>
      <c r="G83" s="193"/>
      <c r="H83" s="193"/>
      <c r="I83" s="193"/>
      <c r="J83" s="193"/>
      <c r="K83" s="193"/>
      <c r="L83" s="192"/>
      <c r="M83" s="193"/>
      <c r="N83" s="193"/>
      <c r="O83" s="193"/>
      <c r="P83" s="193"/>
      <c r="Q83" s="193"/>
      <c r="R83" s="193"/>
      <c r="S83" s="193"/>
      <c r="T83" s="193"/>
      <c r="U83" s="194"/>
      <c r="V83" s="193"/>
      <c r="W83" s="193"/>
      <c r="X83" s="193"/>
      <c r="Y83" s="193"/>
      <c r="Z83" s="193"/>
      <c r="AA83" s="193"/>
      <c r="AB83" s="193"/>
      <c r="AC83" s="193"/>
      <c r="AD83" s="193"/>
      <c r="AE83" s="193"/>
      <c r="AF83" s="193"/>
      <c r="AG83" s="193"/>
      <c r="AH83" s="193"/>
      <c r="AI83" s="193"/>
      <c r="AJ83" s="191"/>
      <c r="AK83" s="165"/>
      <c r="AL83" s="164"/>
      <c r="AM83" s="880"/>
      <c r="AN83" s="880"/>
      <c r="AO83" s="881"/>
      <c r="AP83" s="897"/>
      <c r="AQ83" s="898"/>
      <c r="AR83" s="898"/>
      <c r="AS83" s="898"/>
      <c r="AT83" s="899"/>
      <c r="AU83" s="189"/>
    </row>
    <row r="84" spans="2:47" ht="21" customHeight="1" x14ac:dyDescent="0.4">
      <c r="B84" s="801" t="s">
        <v>98</v>
      </c>
      <c r="C84" s="802" t="s">
        <v>99</v>
      </c>
      <c r="D84" s="802"/>
      <c r="E84" s="803">
        <v>6</v>
      </c>
      <c r="F84" s="798"/>
      <c r="G84" s="798">
        <v>7</v>
      </c>
      <c r="H84" s="798"/>
      <c r="I84" s="798">
        <v>8</v>
      </c>
      <c r="J84" s="798"/>
      <c r="K84" s="798">
        <v>9</v>
      </c>
      <c r="L84" s="798"/>
      <c r="M84" s="798">
        <v>10</v>
      </c>
      <c r="N84" s="798"/>
      <c r="O84" s="798">
        <v>11</v>
      </c>
      <c r="P84" s="798"/>
      <c r="Q84" s="798">
        <v>12</v>
      </c>
      <c r="R84" s="798"/>
      <c r="S84" s="798">
        <v>13</v>
      </c>
      <c r="T84" s="798"/>
      <c r="U84" s="798">
        <v>14</v>
      </c>
      <c r="V84" s="798"/>
      <c r="W84" s="798">
        <v>15</v>
      </c>
      <c r="X84" s="798"/>
      <c r="Y84" s="798">
        <v>16</v>
      </c>
      <c r="Z84" s="798"/>
      <c r="AA84" s="798">
        <v>17</v>
      </c>
      <c r="AB84" s="798"/>
      <c r="AC84" s="798">
        <v>18</v>
      </c>
      <c r="AD84" s="798"/>
      <c r="AE84" s="798">
        <v>19</v>
      </c>
      <c r="AF84" s="798"/>
      <c r="AG84" s="798">
        <v>20</v>
      </c>
      <c r="AH84" s="798"/>
      <c r="AI84" s="798">
        <v>21</v>
      </c>
      <c r="AJ84" s="798"/>
      <c r="AK84" s="798">
        <v>22</v>
      </c>
      <c r="AL84" s="843"/>
      <c r="AM84" s="816" t="s">
        <v>100</v>
      </c>
      <c r="AN84" s="816"/>
      <c r="AO84" s="817"/>
      <c r="AP84" s="815" t="s">
        <v>101</v>
      </c>
      <c r="AQ84" s="816"/>
      <c r="AR84" s="816"/>
      <c r="AS84" s="816"/>
      <c r="AT84" s="817"/>
      <c r="AU84" s="163"/>
    </row>
    <row r="85" spans="2:47" ht="9.75" customHeight="1" x14ac:dyDescent="0.4">
      <c r="B85" s="801"/>
      <c r="C85" s="802"/>
      <c r="D85" s="802"/>
      <c r="E85" s="164"/>
      <c r="F85" s="165"/>
      <c r="G85" s="164"/>
      <c r="H85" s="165"/>
      <c r="I85" s="164"/>
      <c r="J85" s="900">
        <v>35</v>
      </c>
      <c r="K85" s="901"/>
      <c r="L85" s="165"/>
      <c r="M85" s="164"/>
      <c r="N85" s="165"/>
      <c r="O85" s="164"/>
      <c r="P85" s="165"/>
      <c r="Q85" s="164"/>
      <c r="R85" s="165"/>
      <c r="S85" s="164"/>
      <c r="T85" s="165"/>
      <c r="U85" s="164"/>
      <c r="V85" s="165"/>
      <c r="W85" s="164"/>
      <c r="X85" s="165"/>
      <c r="Y85" s="164"/>
      <c r="Z85" s="165"/>
      <c r="AA85" s="164"/>
      <c r="AB85" s="165"/>
      <c r="AC85" s="164"/>
      <c r="AD85" s="165"/>
      <c r="AE85" s="164"/>
      <c r="AF85" s="165"/>
      <c r="AG85" s="164"/>
      <c r="AH85" s="165"/>
      <c r="AI85" s="164"/>
      <c r="AJ85" s="165"/>
      <c r="AK85" s="164"/>
      <c r="AL85" s="164"/>
      <c r="AM85" s="819"/>
      <c r="AN85" s="819"/>
      <c r="AO85" s="820"/>
      <c r="AP85" s="818"/>
      <c r="AQ85" s="819"/>
      <c r="AR85" s="819"/>
      <c r="AS85" s="819"/>
      <c r="AT85" s="820"/>
      <c r="AU85" s="163"/>
    </row>
    <row r="86" spans="2:47" ht="24.95" customHeight="1" x14ac:dyDescent="0.4">
      <c r="B86" s="821" t="s">
        <v>128</v>
      </c>
      <c r="C86" s="823" t="s">
        <v>103</v>
      </c>
      <c r="D86" s="824"/>
      <c r="E86" s="195"/>
      <c r="F86" s="196"/>
      <c r="G86" s="196"/>
      <c r="H86" s="169"/>
      <c r="I86" s="169"/>
      <c r="J86" s="169"/>
      <c r="K86" s="169"/>
      <c r="L86" s="168"/>
      <c r="M86" s="169"/>
      <c r="N86" s="169"/>
      <c r="O86" s="169"/>
      <c r="P86" s="169"/>
      <c r="Q86" s="169"/>
      <c r="R86" s="169"/>
      <c r="S86" s="169"/>
      <c r="T86" s="169"/>
      <c r="U86" s="170"/>
      <c r="V86" s="169"/>
      <c r="W86" s="169"/>
      <c r="X86" s="169"/>
      <c r="Y86" s="169"/>
      <c r="Z86" s="169"/>
      <c r="AA86" s="169"/>
      <c r="AB86" s="167"/>
      <c r="AC86" s="167"/>
      <c r="AD86" s="167"/>
      <c r="AE86" s="167"/>
      <c r="AF86" s="167"/>
      <c r="AG86" s="167"/>
      <c r="AH86" s="167"/>
      <c r="AI86" s="167"/>
      <c r="AJ86" s="171"/>
      <c r="AK86" s="167"/>
      <c r="AL86" s="172"/>
      <c r="AM86" s="927"/>
      <c r="AN86" s="832" t="s">
        <v>104</v>
      </c>
      <c r="AO86" s="833"/>
      <c r="AP86" s="838"/>
      <c r="AQ86" s="839"/>
      <c r="AR86" s="840" t="s">
        <v>105</v>
      </c>
      <c r="AS86" s="841"/>
      <c r="AT86" s="173" t="s">
        <v>106</v>
      </c>
      <c r="AU86" s="174"/>
    </row>
    <row r="87" spans="2:47" ht="12" customHeight="1" x14ac:dyDescent="0.4">
      <c r="B87" s="822"/>
      <c r="C87" s="825"/>
      <c r="D87" s="826"/>
      <c r="E87" s="907"/>
      <c r="F87" s="814"/>
      <c r="G87" s="814"/>
      <c r="H87" s="814"/>
      <c r="I87" s="814"/>
      <c r="J87" s="814"/>
      <c r="K87" s="906"/>
      <c r="L87" s="813"/>
      <c r="M87" s="814"/>
      <c r="N87" s="814"/>
      <c r="O87" s="814"/>
      <c r="P87" s="814"/>
      <c r="Q87" s="814"/>
      <c r="R87" s="814"/>
      <c r="S87" s="814"/>
      <c r="T87" s="851"/>
      <c r="U87" s="852"/>
      <c r="V87" s="814"/>
      <c r="W87" s="814"/>
      <c r="X87" s="814"/>
      <c r="Y87" s="814"/>
      <c r="Z87" s="814"/>
      <c r="AA87" s="814"/>
      <c r="AB87" s="811"/>
      <c r="AC87" s="811"/>
      <c r="AD87" s="811"/>
      <c r="AE87" s="811"/>
      <c r="AF87" s="811"/>
      <c r="AG87" s="811"/>
      <c r="AH87" s="811"/>
      <c r="AI87" s="856"/>
      <c r="AJ87" s="842"/>
      <c r="AK87" s="849"/>
      <c r="AL87" s="856"/>
      <c r="AM87" s="928"/>
      <c r="AN87" s="834"/>
      <c r="AO87" s="835"/>
      <c r="AP87" s="857" t="s">
        <v>108</v>
      </c>
      <c r="AQ87" s="858"/>
      <c r="AR87" s="867" t="str">
        <f>IF(AND(入力ページ!AE25&lt;&gt;"",SUM(入力ページ!AB67:AD70)&gt;=1),"○",IF(AND(入力ページ!AE25&lt;&gt;"",SUM(入力ページ!AB67:AD70)=0),"-",""))</f>
        <v/>
      </c>
      <c r="AS87" s="868"/>
      <c r="AT87" s="844"/>
      <c r="AU87" s="174"/>
    </row>
    <row r="88" spans="2:47" ht="12.75" customHeight="1" x14ac:dyDescent="0.4">
      <c r="B88" s="822"/>
      <c r="C88" s="825"/>
      <c r="D88" s="826"/>
      <c r="E88" s="907"/>
      <c r="F88" s="814"/>
      <c r="G88" s="814"/>
      <c r="H88" s="814"/>
      <c r="I88" s="814"/>
      <c r="J88" s="814"/>
      <c r="K88" s="906"/>
      <c r="L88" s="813"/>
      <c r="M88" s="814"/>
      <c r="N88" s="814"/>
      <c r="O88" s="814"/>
      <c r="P88" s="814"/>
      <c r="Q88" s="814"/>
      <c r="R88" s="814"/>
      <c r="S88" s="814"/>
      <c r="T88" s="851"/>
      <c r="U88" s="852"/>
      <c r="V88" s="814"/>
      <c r="W88" s="814"/>
      <c r="X88" s="814"/>
      <c r="Y88" s="814"/>
      <c r="Z88" s="814"/>
      <c r="AA88" s="814"/>
      <c r="AB88" s="811"/>
      <c r="AC88" s="811"/>
      <c r="AD88" s="811"/>
      <c r="AE88" s="811"/>
      <c r="AF88" s="811"/>
      <c r="AG88" s="811"/>
      <c r="AH88" s="811"/>
      <c r="AI88" s="856"/>
      <c r="AJ88" s="842"/>
      <c r="AK88" s="849"/>
      <c r="AL88" s="856"/>
      <c r="AM88" s="929"/>
      <c r="AN88" s="836"/>
      <c r="AO88" s="837"/>
      <c r="AP88" s="859"/>
      <c r="AQ88" s="860"/>
      <c r="AR88" s="869"/>
      <c r="AS88" s="870"/>
      <c r="AT88" s="845"/>
      <c r="AU88" s="174"/>
    </row>
    <row r="89" spans="2:47" ht="12.75" customHeight="1" x14ac:dyDescent="0.4">
      <c r="B89" s="822"/>
      <c r="C89" s="825"/>
      <c r="D89" s="826"/>
      <c r="E89" s="907"/>
      <c r="F89" s="814"/>
      <c r="G89" s="814"/>
      <c r="H89" s="814"/>
      <c r="I89" s="814"/>
      <c r="J89" s="814"/>
      <c r="K89" s="906"/>
      <c r="L89" s="813"/>
      <c r="M89" s="814"/>
      <c r="N89" s="814"/>
      <c r="O89" s="814"/>
      <c r="P89" s="814"/>
      <c r="Q89" s="814"/>
      <c r="R89" s="814"/>
      <c r="S89" s="814"/>
      <c r="T89" s="851"/>
      <c r="U89" s="852"/>
      <c r="V89" s="814"/>
      <c r="W89" s="814"/>
      <c r="X89" s="814"/>
      <c r="Y89" s="814"/>
      <c r="Z89" s="814"/>
      <c r="AA89" s="814"/>
      <c r="AB89" s="811"/>
      <c r="AC89" s="811"/>
      <c r="AD89" s="811"/>
      <c r="AE89" s="811"/>
      <c r="AF89" s="811"/>
      <c r="AG89" s="811"/>
      <c r="AH89" s="811"/>
      <c r="AI89" s="856"/>
      <c r="AJ89" s="842"/>
      <c r="AK89" s="849"/>
      <c r="AL89" s="856"/>
      <c r="AM89" s="927" t="str">
        <f>$AM$20</f>
        <v/>
      </c>
      <c r="AN89" s="832" t="s">
        <v>109</v>
      </c>
      <c r="AO89" s="833"/>
      <c r="AP89" s="857" t="s">
        <v>110</v>
      </c>
      <c r="AQ89" s="858"/>
      <c r="AR89" s="867" t="str">
        <f>IF(AND(入力ページ!AE26&lt;&gt;"",SUM(入力ページ!AB71:AD74)&gt;=1),"○",IF(AND(入力ページ!AE26&lt;&gt;"",SUM(入力ページ!AB71:AD74)=0),"-",""))</f>
        <v/>
      </c>
      <c r="AS89" s="868"/>
      <c r="AT89" s="871" t="str">
        <f>IF(AND(入力ページ!AE26&lt;&gt;"",SUM(入力ページ!AB75)&gt;=1),"○",IF(入力ページ!AE26&lt;&gt;"","-",""))</f>
        <v/>
      </c>
      <c r="AU89" s="175"/>
    </row>
    <row r="90" spans="2:47" ht="12" customHeight="1" x14ac:dyDescent="0.4">
      <c r="B90" s="822"/>
      <c r="C90" s="827"/>
      <c r="D90" s="828"/>
      <c r="E90" s="908"/>
      <c r="F90" s="855"/>
      <c r="G90" s="855"/>
      <c r="H90" s="855"/>
      <c r="I90" s="855"/>
      <c r="J90" s="855"/>
      <c r="K90" s="909"/>
      <c r="L90" s="854"/>
      <c r="M90" s="855"/>
      <c r="N90" s="855"/>
      <c r="O90" s="855"/>
      <c r="P90" s="855"/>
      <c r="Q90" s="855"/>
      <c r="R90" s="855"/>
      <c r="S90" s="855"/>
      <c r="T90" s="865"/>
      <c r="U90" s="866"/>
      <c r="V90" s="855"/>
      <c r="W90" s="855"/>
      <c r="X90" s="855"/>
      <c r="Y90" s="855"/>
      <c r="Z90" s="855"/>
      <c r="AA90" s="855"/>
      <c r="AB90" s="847"/>
      <c r="AC90" s="847"/>
      <c r="AD90" s="847"/>
      <c r="AE90" s="847"/>
      <c r="AF90" s="847"/>
      <c r="AG90" s="847"/>
      <c r="AH90" s="847"/>
      <c r="AI90" s="930"/>
      <c r="AJ90" s="842"/>
      <c r="AK90" s="849"/>
      <c r="AL90" s="856"/>
      <c r="AM90" s="928"/>
      <c r="AN90" s="834"/>
      <c r="AO90" s="835"/>
      <c r="AP90" s="859"/>
      <c r="AQ90" s="860"/>
      <c r="AR90" s="869"/>
      <c r="AS90" s="870"/>
      <c r="AT90" s="872"/>
      <c r="AU90" s="175"/>
    </row>
    <row r="91" spans="2:47" ht="24.95" customHeight="1" x14ac:dyDescent="0.4">
      <c r="B91" s="176">
        <f>入力ページ!AC65</f>
        <v>0</v>
      </c>
      <c r="C91" s="874" t="s">
        <v>111</v>
      </c>
      <c r="D91" s="875"/>
      <c r="E91" s="197"/>
      <c r="F91" s="178"/>
      <c r="G91" s="178"/>
      <c r="H91" s="178"/>
      <c r="I91" s="178"/>
      <c r="J91" s="178"/>
      <c r="K91" s="178"/>
      <c r="L91" s="177"/>
      <c r="M91" s="178"/>
      <c r="N91" s="178"/>
      <c r="O91" s="178"/>
      <c r="P91" s="178"/>
      <c r="Q91" s="178"/>
      <c r="R91" s="178"/>
      <c r="S91" s="178"/>
      <c r="T91" s="178"/>
      <c r="U91" s="179"/>
      <c r="V91" s="178"/>
      <c r="W91" s="178"/>
      <c r="X91" s="178"/>
      <c r="Y91" s="178"/>
      <c r="Z91" s="178"/>
      <c r="AA91" s="178"/>
      <c r="AB91" s="159"/>
      <c r="AC91" s="159"/>
      <c r="AD91" s="159"/>
      <c r="AE91" s="159"/>
      <c r="AF91" s="159"/>
      <c r="AG91" s="159"/>
      <c r="AH91" s="159"/>
      <c r="AI91" s="159"/>
      <c r="AJ91" s="166"/>
      <c r="AK91" s="849"/>
      <c r="AL91" s="172"/>
      <c r="AM91" s="929"/>
      <c r="AN91" s="836"/>
      <c r="AO91" s="837"/>
      <c r="AP91" s="840" t="s">
        <v>112</v>
      </c>
      <c r="AQ91" s="841"/>
      <c r="AR91" s="931" t="s">
        <v>129</v>
      </c>
      <c r="AS91" s="932"/>
      <c r="AT91" s="206" t="s">
        <v>129</v>
      </c>
      <c r="AU91" s="175"/>
    </row>
    <row r="92" spans="2:47" ht="24.95" customHeight="1" x14ac:dyDescent="0.4">
      <c r="B92" s="181" t="s">
        <v>27</v>
      </c>
      <c r="C92" s="874" t="s">
        <v>113</v>
      </c>
      <c r="D92" s="875"/>
      <c r="E92" s="197"/>
      <c r="F92" s="178"/>
      <c r="G92" s="178"/>
      <c r="H92" s="178"/>
      <c r="I92" s="178"/>
      <c r="J92" s="178"/>
      <c r="K92" s="178"/>
      <c r="L92" s="177"/>
      <c r="M92" s="178"/>
      <c r="N92" s="178"/>
      <c r="O92" s="178"/>
      <c r="P92" s="178"/>
      <c r="Q92" s="178"/>
      <c r="R92" s="178"/>
      <c r="S92" s="178"/>
      <c r="T92" s="178"/>
      <c r="U92" s="179"/>
      <c r="V92" s="178"/>
      <c r="W92" s="178"/>
      <c r="X92" s="178"/>
      <c r="Y92" s="178"/>
      <c r="Z92" s="178"/>
      <c r="AA92" s="178"/>
      <c r="AB92" s="159"/>
      <c r="AC92" s="159"/>
      <c r="AD92" s="159"/>
      <c r="AE92" s="159"/>
      <c r="AF92" s="159"/>
      <c r="AG92" s="159"/>
      <c r="AH92" s="159"/>
      <c r="AI92" s="159"/>
      <c r="AJ92" s="166"/>
      <c r="AK92" s="849"/>
      <c r="AL92" s="172"/>
      <c r="AM92" s="878" t="s">
        <v>114</v>
      </c>
      <c r="AN92" s="878"/>
      <c r="AO92" s="879"/>
      <c r="AP92" s="882" t="s">
        <v>115</v>
      </c>
      <c r="AQ92" s="883"/>
      <c r="AR92" s="883"/>
      <c r="AS92" s="883"/>
      <c r="AT92" s="884"/>
      <c r="AU92" s="182"/>
    </row>
    <row r="93" spans="2:47" ht="24.95" customHeight="1" thickBot="1" x14ac:dyDescent="0.45">
      <c r="B93" s="183">
        <f>入力ページ!AC65</f>
        <v>0</v>
      </c>
      <c r="C93" s="885" t="s">
        <v>116</v>
      </c>
      <c r="D93" s="886"/>
      <c r="E93" s="198"/>
      <c r="F93" s="169"/>
      <c r="G93" s="169"/>
      <c r="H93" s="169"/>
      <c r="I93" s="169"/>
      <c r="J93" s="169"/>
      <c r="K93" s="169"/>
      <c r="L93" s="168"/>
      <c r="M93" s="169"/>
      <c r="N93" s="169"/>
      <c r="O93" s="169"/>
      <c r="P93" s="169"/>
      <c r="Q93" s="169"/>
      <c r="R93" s="169"/>
      <c r="S93" s="169"/>
      <c r="T93" s="169"/>
      <c r="U93" s="170"/>
      <c r="V93" s="169"/>
      <c r="W93" s="169"/>
      <c r="X93" s="169"/>
      <c r="Y93" s="169"/>
      <c r="Z93" s="169"/>
      <c r="AA93" s="169"/>
      <c r="AB93" s="167"/>
      <c r="AC93" s="167"/>
      <c r="AD93" s="167"/>
      <c r="AE93" s="167"/>
      <c r="AF93" s="167"/>
      <c r="AG93" s="167"/>
      <c r="AH93" s="167"/>
      <c r="AI93" s="167"/>
      <c r="AJ93" s="166"/>
      <c r="AK93" s="849"/>
      <c r="AL93" s="172"/>
      <c r="AM93" s="878"/>
      <c r="AN93" s="878"/>
      <c r="AO93" s="879"/>
      <c r="AP93" s="887" t="s">
        <v>117</v>
      </c>
      <c r="AQ93" s="888"/>
      <c r="AR93" s="888"/>
      <c r="AS93" s="888"/>
      <c r="AT93" s="889"/>
      <c r="AU93" s="182"/>
    </row>
    <row r="94" spans="2:47" ht="30" customHeight="1" thickTop="1" x14ac:dyDescent="0.4">
      <c r="B94" s="181" t="s">
        <v>28</v>
      </c>
      <c r="C94" s="890" t="s">
        <v>118</v>
      </c>
      <c r="D94" s="891"/>
      <c r="E94" s="199"/>
      <c r="F94" s="187"/>
      <c r="G94" s="187"/>
      <c r="H94" s="187"/>
      <c r="I94" s="187"/>
      <c r="J94" s="187"/>
      <c r="K94" s="187"/>
      <c r="L94" s="186"/>
      <c r="M94" s="187"/>
      <c r="N94" s="187"/>
      <c r="O94" s="187"/>
      <c r="P94" s="187"/>
      <c r="Q94" s="187"/>
      <c r="R94" s="187"/>
      <c r="S94" s="187"/>
      <c r="T94" s="187"/>
      <c r="U94" s="188"/>
      <c r="V94" s="187"/>
      <c r="W94" s="187"/>
      <c r="X94" s="187"/>
      <c r="Y94" s="187"/>
      <c r="Z94" s="187"/>
      <c r="AA94" s="187"/>
      <c r="AB94" s="185"/>
      <c r="AC94" s="185"/>
      <c r="AD94" s="185"/>
      <c r="AE94" s="185"/>
      <c r="AF94" s="185"/>
      <c r="AG94" s="185"/>
      <c r="AH94" s="185"/>
      <c r="AI94" s="185"/>
      <c r="AJ94" s="166"/>
      <c r="AK94" s="849"/>
      <c r="AL94" s="172"/>
      <c r="AM94" s="878"/>
      <c r="AN94" s="878"/>
      <c r="AO94" s="879"/>
      <c r="AP94" s="894" t="s">
        <v>119</v>
      </c>
      <c r="AQ94" s="895"/>
      <c r="AR94" s="895"/>
      <c r="AS94" s="895"/>
      <c r="AT94" s="896"/>
      <c r="AU94" s="189"/>
    </row>
    <row r="95" spans="2:47" ht="30" customHeight="1" x14ac:dyDescent="0.4">
      <c r="B95" s="190" t="s">
        <v>30</v>
      </c>
      <c r="C95" s="892"/>
      <c r="D95" s="893"/>
      <c r="E95" s="200"/>
      <c r="F95" s="193"/>
      <c r="G95" s="193"/>
      <c r="H95" s="193"/>
      <c r="I95" s="193"/>
      <c r="J95" s="193"/>
      <c r="K95" s="193"/>
      <c r="L95" s="192"/>
      <c r="M95" s="193"/>
      <c r="N95" s="193"/>
      <c r="O95" s="193"/>
      <c r="P95" s="193"/>
      <c r="Q95" s="193"/>
      <c r="R95" s="193"/>
      <c r="S95" s="193"/>
      <c r="T95" s="193"/>
      <c r="U95" s="194"/>
      <c r="V95" s="193"/>
      <c r="W95" s="193"/>
      <c r="X95" s="193"/>
      <c r="Y95" s="193"/>
      <c r="Z95" s="193"/>
      <c r="AA95" s="193"/>
      <c r="AB95" s="165"/>
      <c r="AC95" s="165"/>
      <c r="AD95" s="165"/>
      <c r="AE95" s="165"/>
      <c r="AF95" s="165"/>
      <c r="AG95" s="165"/>
      <c r="AH95" s="165"/>
      <c r="AI95" s="165"/>
      <c r="AJ95" s="191"/>
      <c r="AK95" s="165"/>
      <c r="AL95" s="164"/>
      <c r="AM95" s="880"/>
      <c r="AN95" s="880"/>
      <c r="AO95" s="881"/>
      <c r="AP95" s="897"/>
      <c r="AQ95" s="898"/>
      <c r="AR95" s="898"/>
      <c r="AS95" s="898"/>
      <c r="AT95" s="899"/>
      <c r="AU95" s="189"/>
    </row>
    <row r="96" spans="2:47" ht="18.75" customHeight="1" x14ac:dyDescent="0.4">
      <c r="B96" s="201" t="s">
        <v>122</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O96" s="911" t="s">
        <v>123</v>
      </c>
      <c r="AP96" s="912"/>
      <c r="AQ96" s="912"/>
      <c r="AR96" s="912"/>
      <c r="AS96" s="912"/>
      <c r="AT96" s="912"/>
      <c r="AU96" s="174"/>
    </row>
    <row r="97" spans="2:47" ht="26.25" customHeight="1" x14ac:dyDescent="0.4">
      <c r="B97" s="203" t="s">
        <v>124</v>
      </c>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O97" s="913"/>
      <c r="AP97" s="913"/>
      <c r="AQ97" s="913"/>
      <c r="AR97" s="913"/>
      <c r="AS97" s="913"/>
      <c r="AT97" s="913"/>
      <c r="AU97" s="174"/>
    </row>
  </sheetData>
  <sheetProtection formatCells="0" formatColumns="0" formatRows="0" selectLockedCells="1"/>
  <mergeCells count="834">
    <mergeCell ref="AG89:AG90"/>
    <mergeCell ref="AH89:AH90"/>
    <mergeCell ref="AO96:AT97"/>
    <mergeCell ref="C91:D91"/>
    <mergeCell ref="AP91:AQ91"/>
    <mergeCell ref="AR91:AS91"/>
    <mergeCell ref="C92:D92"/>
    <mergeCell ref="AM92:AO95"/>
    <mergeCell ref="AP92:AT92"/>
    <mergeCell ref="C93:D93"/>
    <mergeCell ref="AP93:AT93"/>
    <mergeCell ref="C94:D95"/>
    <mergeCell ref="AP94:AT95"/>
    <mergeCell ref="X89:X90"/>
    <mergeCell ref="Y89:Y90"/>
    <mergeCell ref="Z89:Z90"/>
    <mergeCell ref="AA89:AA90"/>
    <mergeCell ref="AB89:AB90"/>
    <mergeCell ref="Q89:Q90"/>
    <mergeCell ref="R89:R90"/>
    <mergeCell ref="S89:S90"/>
    <mergeCell ref="T89:T90"/>
    <mergeCell ref="U89:U90"/>
    <mergeCell ref="V89:V90"/>
    <mergeCell ref="AR87:AS88"/>
    <mergeCell ref="AT87:AT88"/>
    <mergeCell ref="AR89:AS90"/>
    <mergeCell ref="AT89:AT90"/>
    <mergeCell ref="AD87:AD88"/>
    <mergeCell ref="AE87:AE88"/>
    <mergeCell ref="AF87:AF88"/>
    <mergeCell ref="AG87:AG88"/>
    <mergeCell ref="AH87:AH88"/>
    <mergeCell ref="AI87:AI88"/>
    <mergeCell ref="AI89:AI90"/>
    <mergeCell ref="AJ89:AJ90"/>
    <mergeCell ref="AL89:AL90"/>
    <mergeCell ref="AM89:AM91"/>
    <mergeCell ref="AN89:AO91"/>
    <mergeCell ref="AP89:AQ90"/>
    <mergeCell ref="AC89:AC90"/>
    <mergeCell ref="AD89:AD90"/>
    <mergeCell ref="AE89:AE90"/>
    <mergeCell ref="AF89:AF90"/>
    <mergeCell ref="AR86:AS86"/>
    <mergeCell ref="E87:E88"/>
    <mergeCell ref="F87:F88"/>
    <mergeCell ref="G87:G88"/>
    <mergeCell ref="H87:H88"/>
    <mergeCell ref="I87:I88"/>
    <mergeCell ref="J87:J88"/>
    <mergeCell ref="K87:K88"/>
    <mergeCell ref="L87:L88"/>
    <mergeCell ref="M87:M88"/>
    <mergeCell ref="X87:X88"/>
    <mergeCell ref="Y87:Y88"/>
    <mergeCell ref="Z87:Z88"/>
    <mergeCell ref="AA87:AA88"/>
    <mergeCell ref="AB87:AB88"/>
    <mergeCell ref="AC87:AC88"/>
    <mergeCell ref="R87:R88"/>
    <mergeCell ref="S87:S88"/>
    <mergeCell ref="T87:T88"/>
    <mergeCell ref="U87:U88"/>
    <mergeCell ref="V87:V88"/>
    <mergeCell ref="W87:W88"/>
    <mergeCell ref="AJ87:AJ88"/>
    <mergeCell ref="AK87:AK94"/>
    <mergeCell ref="B86:B90"/>
    <mergeCell ref="C86:D90"/>
    <mergeCell ref="AM86:AM88"/>
    <mergeCell ref="AN86:AO88"/>
    <mergeCell ref="AP86:AQ86"/>
    <mergeCell ref="N87:N88"/>
    <mergeCell ref="O87:O88"/>
    <mergeCell ref="P87:P88"/>
    <mergeCell ref="Q87:Q88"/>
    <mergeCell ref="AL87:AL88"/>
    <mergeCell ref="AP87:AQ88"/>
    <mergeCell ref="K89:K90"/>
    <mergeCell ref="L89:L90"/>
    <mergeCell ref="M89:M90"/>
    <mergeCell ref="N89:N90"/>
    <mergeCell ref="O89:O90"/>
    <mergeCell ref="P89:P90"/>
    <mergeCell ref="E89:E90"/>
    <mergeCell ref="F89:F90"/>
    <mergeCell ref="G89:G90"/>
    <mergeCell ref="H89:H90"/>
    <mergeCell ref="I89:I90"/>
    <mergeCell ref="J89:J90"/>
    <mergeCell ref="W89:W90"/>
    <mergeCell ref="AP82:AT83"/>
    <mergeCell ref="B84:B85"/>
    <mergeCell ref="C84:D85"/>
    <mergeCell ref="E84:F84"/>
    <mergeCell ref="G84:H84"/>
    <mergeCell ref="I84:J84"/>
    <mergeCell ref="K84:L84"/>
    <mergeCell ref="M84:N84"/>
    <mergeCell ref="O84:P84"/>
    <mergeCell ref="Q84:R84"/>
    <mergeCell ref="AE84:AF84"/>
    <mergeCell ref="AG84:AH84"/>
    <mergeCell ref="AI84:AJ84"/>
    <mergeCell ref="AK84:AL84"/>
    <mergeCell ref="AM84:AO85"/>
    <mergeCell ref="AP84:AT85"/>
    <mergeCell ref="S84:T84"/>
    <mergeCell ref="U84:V84"/>
    <mergeCell ref="W84:X84"/>
    <mergeCell ref="Y84:Z84"/>
    <mergeCell ref="AA84:AB84"/>
    <mergeCell ref="AC84:AD84"/>
    <mergeCell ref="J85:K85"/>
    <mergeCell ref="AT77:AT78"/>
    <mergeCell ref="C79:D79"/>
    <mergeCell ref="AP79:AQ79"/>
    <mergeCell ref="AR79:AS79"/>
    <mergeCell ref="C80:D80"/>
    <mergeCell ref="AM80:AO83"/>
    <mergeCell ref="AP80:AT80"/>
    <mergeCell ref="C81:D81"/>
    <mergeCell ref="AP81:AT81"/>
    <mergeCell ref="C82:D83"/>
    <mergeCell ref="AF77:AF78"/>
    <mergeCell ref="AG77:AG78"/>
    <mergeCell ref="AH77:AH78"/>
    <mergeCell ref="AI77:AI78"/>
    <mergeCell ref="AJ77:AJ78"/>
    <mergeCell ref="AL77:AL78"/>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Q77:Q78"/>
    <mergeCell ref="R77:R78"/>
    <mergeCell ref="S77:S78"/>
    <mergeCell ref="AT75:AT76"/>
    <mergeCell ref="E77:E78"/>
    <mergeCell ref="F77:F78"/>
    <mergeCell ref="G77:G78"/>
    <mergeCell ref="H77:H78"/>
    <mergeCell ref="I77:I78"/>
    <mergeCell ref="J77:J78"/>
    <mergeCell ref="K77:K78"/>
    <mergeCell ref="L77:L78"/>
    <mergeCell ref="M77:M78"/>
    <mergeCell ref="AI75:AI76"/>
    <mergeCell ref="AJ75:AJ76"/>
    <mergeCell ref="AK75:AK82"/>
    <mergeCell ref="AL75:AL76"/>
    <mergeCell ref="AP75:AQ76"/>
    <mergeCell ref="AR75:AS76"/>
    <mergeCell ref="AM77:AM79"/>
    <mergeCell ref="AN77:AO79"/>
    <mergeCell ref="AP77:AQ78"/>
    <mergeCell ref="AR77:AS78"/>
    <mergeCell ref="AC75:AC76"/>
    <mergeCell ref="AD75:AD76"/>
    <mergeCell ref="AE75:AE76"/>
    <mergeCell ref="AF75:AF76"/>
    <mergeCell ref="AG75:AG76"/>
    <mergeCell ref="AH75:AH76"/>
    <mergeCell ref="W75:W76"/>
    <mergeCell ref="X75:X76"/>
    <mergeCell ref="Y75:Y76"/>
    <mergeCell ref="Z75:Z76"/>
    <mergeCell ref="AA75:AA76"/>
    <mergeCell ref="AB75:AB76"/>
    <mergeCell ref="Q75:Q76"/>
    <mergeCell ref="R75:R76"/>
    <mergeCell ref="S75:S76"/>
    <mergeCell ref="T75:T76"/>
    <mergeCell ref="U75:U76"/>
    <mergeCell ref="V75:V76"/>
    <mergeCell ref="K75:K76"/>
    <mergeCell ref="L75:L76"/>
    <mergeCell ref="M75:M76"/>
    <mergeCell ref="N75:N76"/>
    <mergeCell ref="O75:O76"/>
    <mergeCell ref="P75:P76"/>
    <mergeCell ref="E75:E76"/>
    <mergeCell ref="F75:F76"/>
    <mergeCell ref="G75:G76"/>
    <mergeCell ref="H75:H76"/>
    <mergeCell ref="I75:I76"/>
    <mergeCell ref="J75:J76"/>
    <mergeCell ref="AK72:AL72"/>
    <mergeCell ref="AM72:AO73"/>
    <mergeCell ref="AP72:AT73"/>
    <mergeCell ref="J73:K73"/>
    <mergeCell ref="B74:B78"/>
    <mergeCell ref="C74:D78"/>
    <mergeCell ref="AM74:AM76"/>
    <mergeCell ref="AN74:AO76"/>
    <mergeCell ref="AP74:AQ74"/>
    <mergeCell ref="AR74:AS74"/>
    <mergeCell ref="Y72:Z72"/>
    <mergeCell ref="AA72:AB72"/>
    <mergeCell ref="AC72:AD72"/>
    <mergeCell ref="AE72:AF72"/>
    <mergeCell ref="AG72:AH72"/>
    <mergeCell ref="AI72:AJ72"/>
    <mergeCell ref="M72:N72"/>
    <mergeCell ref="O72:P72"/>
    <mergeCell ref="Q72:R72"/>
    <mergeCell ref="S72:T72"/>
    <mergeCell ref="U72:V72"/>
    <mergeCell ref="W72:X72"/>
    <mergeCell ref="B72:B73"/>
    <mergeCell ref="C72:D73"/>
    <mergeCell ref="C67:D67"/>
    <mergeCell ref="AP67:AQ67"/>
    <mergeCell ref="AR67:AS67"/>
    <mergeCell ref="C68:D68"/>
    <mergeCell ref="AM68:AO71"/>
    <mergeCell ref="AP68:AT68"/>
    <mergeCell ref="C69:D69"/>
    <mergeCell ref="AP69:AT69"/>
    <mergeCell ref="C70:D71"/>
    <mergeCell ref="AP70:AT71"/>
    <mergeCell ref="AC65:AC66"/>
    <mergeCell ref="AD65:AD66"/>
    <mergeCell ref="AE65:AE66"/>
    <mergeCell ref="AF65:AF66"/>
    <mergeCell ref="AG65:AG66"/>
    <mergeCell ref="AH65:AH66"/>
    <mergeCell ref="E72:F72"/>
    <mergeCell ref="G72:H72"/>
    <mergeCell ref="I72:J72"/>
    <mergeCell ref="K72:L72"/>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O65:O66"/>
    <mergeCell ref="P65:P66"/>
    <mergeCell ref="E65:E66"/>
    <mergeCell ref="F65:F66"/>
    <mergeCell ref="G65:G66"/>
    <mergeCell ref="H65:H66"/>
    <mergeCell ref="I65:I66"/>
    <mergeCell ref="J65:J66"/>
    <mergeCell ref="AJ63:AJ64"/>
    <mergeCell ref="AK63:AK70"/>
    <mergeCell ref="AL63:AL64"/>
    <mergeCell ref="AP63:AQ64"/>
    <mergeCell ref="AR63:AS64"/>
    <mergeCell ref="AT63:AT64"/>
    <mergeCell ref="AR65:AS66"/>
    <mergeCell ref="AT65:AT66"/>
    <mergeCell ref="AD63:AD64"/>
    <mergeCell ref="AE63:AE64"/>
    <mergeCell ref="AF63:AF64"/>
    <mergeCell ref="AG63:AG64"/>
    <mergeCell ref="AH63:AH64"/>
    <mergeCell ref="AI63:AI64"/>
    <mergeCell ref="AI65:AI66"/>
    <mergeCell ref="AJ65:AJ66"/>
    <mergeCell ref="AL65:AL66"/>
    <mergeCell ref="AM65:AM67"/>
    <mergeCell ref="AN65:AO67"/>
    <mergeCell ref="AP65:AQ66"/>
    <mergeCell ref="Z63:Z64"/>
    <mergeCell ref="AA63:AA64"/>
    <mergeCell ref="AB63:AB64"/>
    <mergeCell ref="AC63:AC64"/>
    <mergeCell ref="R63:R64"/>
    <mergeCell ref="S63:S64"/>
    <mergeCell ref="T63:T64"/>
    <mergeCell ref="U63:U64"/>
    <mergeCell ref="V63:V64"/>
    <mergeCell ref="W63:W64"/>
    <mergeCell ref="Q63:Q64"/>
    <mergeCell ref="F63:F64"/>
    <mergeCell ref="G63:G64"/>
    <mergeCell ref="H63:H64"/>
    <mergeCell ref="I63:I64"/>
    <mergeCell ref="J63:J64"/>
    <mergeCell ref="K63:K64"/>
    <mergeCell ref="X63:X64"/>
    <mergeCell ref="Y63:Y64"/>
    <mergeCell ref="B62:B66"/>
    <mergeCell ref="C62:D66"/>
    <mergeCell ref="AM62:AM64"/>
    <mergeCell ref="AN62:AO64"/>
    <mergeCell ref="AP62:AQ62"/>
    <mergeCell ref="AR62:AS62"/>
    <mergeCell ref="E63:E64"/>
    <mergeCell ref="AA60:AB60"/>
    <mergeCell ref="AC60:AD60"/>
    <mergeCell ref="AE60:AF60"/>
    <mergeCell ref="AG60:AH60"/>
    <mergeCell ref="AI60:AJ60"/>
    <mergeCell ref="AK60:AL60"/>
    <mergeCell ref="O60:P60"/>
    <mergeCell ref="Q60:R60"/>
    <mergeCell ref="S60:T60"/>
    <mergeCell ref="U60:V60"/>
    <mergeCell ref="W60:X60"/>
    <mergeCell ref="Y60:Z60"/>
    <mergeCell ref="L63:L64"/>
    <mergeCell ref="M63:M64"/>
    <mergeCell ref="N63:N64"/>
    <mergeCell ref="O63:O64"/>
    <mergeCell ref="P63:P64"/>
    <mergeCell ref="B60:B61"/>
    <mergeCell ref="C60:D61"/>
    <mergeCell ref="E60:F60"/>
    <mergeCell ref="G60:H60"/>
    <mergeCell ref="I60:J60"/>
    <mergeCell ref="K60:L60"/>
    <mergeCell ref="M60:N60"/>
    <mergeCell ref="AM60:AO61"/>
    <mergeCell ref="AP60:AT61"/>
    <mergeCell ref="J61:K61"/>
    <mergeCell ref="AM57:AO58"/>
    <mergeCell ref="AP57:AP58"/>
    <mergeCell ref="AQ57:AT58"/>
    <mergeCell ref="B59:D59"/>
    <mergeCell ref="H59:J59"/>
    <mergeCell ref="L59:N59"/>
    <mergeCell ref="R59:T59"/>
    <mergeCell ref="AB59:AF59"/>
    <mergeCell ref="AJ59:AL59"/>
    <mergeCell ref="AA57:AB58"/>
    <mergeCell ref="AC57:AC58"/>
    <mergeCell ref="AD57:AF58"/>
    <mergeCell ref="AG57:AG58"/>
    <mergeCell ref="AH57:AI58"/>
    <mergeCell ref="AJ57:AK58"/>
    <mergeCell ref="L57:L58"/>
    <mergeCell ref="M57:M58"/>
    <mergeCell ref="N57:N58"/>
    <mergeCell ref="O57:O58"/>
    <mergeCell ref="P57:P58"/>
    <mergeCell ref="Q57:Q58"/>
    <mergeCell ref="AM59:AN59"/>
    <mergeCell ref="AQ59:AR59"/>
    <mergeCell ref="AS59:AT59"/>
    <mergeCell ref="J57:J58"/>
    <mergeCell ref="K57:K58"/>
    <mergeCell ref="M55:M56"/>
    <mergeCell ref="N55:N56"/>
    <mergeCell ref="O55:O56"/>
    <mergeCell ref="P55:P56"/>
    <mergeCell ref="Q55:Q56"/>
    <mergeCell ref="R55:S55"/>
    <mergeCell ref="AL57:AL58"/>
    <mergeCell ref="AM54:AN54"/>
    <mergeCell ref="AQ54:AR54"/>
    <mergeCell ref="AS54:AT54"/>
    <mergeCell ref="B55:B58"/>
    <mergeCell ref="F55:F58"/>
    <mergeCell ref="G55:H56"/>
    <mergeCell ref="I55:I56"/>
    <mergeCell ref="J55:J56"/>
    <mergeCell ref="K55:K56"/>
    <mergeCell ref="L55:L56"/>
    <mergeCell ref="B54:C54"/>
    <mergeCell ref="D54:P54"/>
    <mergeCell ref="R54:T54"/>
    <mergeCell ref="U54:W54"/>
    <mergeCell ref="Z54:AA54"/>
    <mergeCell ref="AB54:AC54"/>
    <mergeCell ref="T55:Z55"/>
    <mergeCell ref="AA55:AI56"/>
    <mergeCell ref="AJ55:AT56"/>
    <mergeCell ref="R56:S58"/>
    <mergeCell ref="T56:Z58"/>
    <mergeCell ref="C57:D58"/>
    <mergeCell ref="G57:H58"/>
    <mergeCell ref="I57:I58"/>
    <mergeCell ref="AC44:AC45"/>
    <mergeCell ref="AD44:AD45"/>
    <mergeCell ref="AE44:AE45"/>
    <mergeCell ref="AF44:AF45"/>
    <mergeCell ref="AG44:AG45"/>
    <mergeCell ref="AH44:AH45"/>
    <mergeCell ref="AO51:AT52"/>
    <mergeCell ref="B53:N53"/>
    <mergeCell ref="O53:AL53"/>
    <mergeCell ref="AM53:AN53"/>
    <mergeCell ref="AO53:AP53"/>
    <mergeCell ref="AQ53:AR53"/>
    <mergeCell ref="AS53:AT53"/>
    <mergeCell ref="C46:D46"/>
    <mergeCell ref="AP46:AQ46"/>
    <mergeCell ref="AR46:AS46"/>
    <mergeCell ref="C47:D47"/>
    <mergeCell ref="AM47:AO50"/>
    <mergeCell ref="AP47:AT47"/>
    <mergeCell ref="C48:D48"/>
    <mergeCell ref="AP48:AT48"/>
    <mergeCell ref="C49:D50"/>
    <mergeCell ref="AP49:AT50"/>
    <mergeCell ref="X44:X45"/>
    <mergeCell ref="Y44:Y45"/>
    <mergeCell ref="Z44:Z45"/>
    <mergeCell ref="AA44:AA45"/>
    <mergeCell ref="AB44:AB45"/>
    <mergeCell ref="Q44:Q45"/>
    <mergeCell ref="R44:R45"/>
    <mergeCell ref="S44:S45"/>
    <mergeCell ref="T44:T45"/>
    <mergeCell ref="U44:U45"/>
    <mergeCell ref="V44:V45"/>
    <mergeCell ref="AR42:AS43"/>
    <mergeCell ref="AT42:AT43"/>
    <mergeCell ref="AR44:AS45"/>
    <mergeCell ref="AT44:AT45"/>
    <mergeCell ref="AD42:AD43"/>
    <mergeCell ref="AE42:AE43"/>
    <mergeCell ref="AF42:AF43"/>
    <mergeCell ref="AG42:AG43"/>
    <mergeCell ref="AH42:AH43"/>
    <mergeCell ref="AI42:AI43"/>
    <mergeCell ref="AI44:AI45"/>
    <mergeCell ref="AJ44:AJ45"/>
    <mergeCell ref="AL44:AL45"/>
    <mergeCell ref="AM44:AM46"/>
    <mergeCell ref="AN44:AO46"/>
    <mergeCell ref="AP44:AQ45"/>
    <mergeCell ref="AR41:AS41"/>
    <mergeCell ref="E42:E43"/>
    <mergeCell ref="F42:F43"/>
    <mergeCell ref="G42:G43"/>
    <mergeCell ref="H42:H43"/>
    <mergeCell ref="I42:I43"/>
    <mergeCell ref="J42:J43"/>
    <mergeCell ref="K42:K43"/>
    <mergeCell ref="L42:L43"/>
    <mergeCell ref="M42:M43"/>
    <mergeCell ref="X42:X43"/>
    <mergeCell ref="Y42:Y43"/>
    <mergeCell ref="Z42:Z43"/>
    <mergeCell ref="AA42:AA43"/>
    <mergeCell ref="AB42:AB43"/>
    <mergeCell ref="AC42:AC43"/>
    <mergeCell ref="R42:R43"/>
    <mergeCell ref="S42:S43"/>
    <mergeCell ref="T42:T43"/>
    <mergeCell ref="U42:U43"/>
    <mergeCell ref="V42:V43"/>
    <mergeCell ref="W42:W43"/>
    <mergeCell ref="AJ42:AJ43"/>
    <mergeCell ref="AK42:AK49"/>
    <mergeCell ref="B41:B45"/>
    <mergeCell ref="C41:D45"/>
    <mergeCell ref="AM41:AM43"/>
    <mergeCell ref="AN41:AO43"/>
    <mergeCell ref="AP41:AQ41"/>
    <mergeCell ref="N42:N43"/>
    <mergeCell ref="O42:O43"/>
    <mergeCell ref="P42:P43"/>
    <mergeCell ref="Q42:Q43"/>
    <mergeCell ref="AL42:AL43"/>
    <mergeCell ref="AP42:AQ43"/>
    <mergeCell ref="K44:K45"/>
    <mergeCell ref="L44:L45"/>
    <mergeCell ref="M44:M45"/>
    <mergeCell ref="N44:N45"/>
    <mergeCell ref="O44:O45"/>
    <mergeCell ref="P44:P45"/>
    <mergeCell ref="E44:E45"/>
    <mergeCell ref="F44:F45"/>
    <mergeCell ref="G44:G45"/>
    <mergeCell ref="H44:H45"/>
    <mergeCell ref="I44:I45"/>
    <mergeCell ref="J44:J45"/>
    <mergeCell ref="W44:W45"/>
    <mergeCell ref="AP37:AT38"/>
    <mergeCell ref="B39:B40"/>
    <mergeCell ref="C39:D40"/>
    <mergeCell ref="E39:F39"/>
    <mergeCell ref="G39:H39"/>
    <mergeCell ref="I39:J39"/>
    <mergeCell ref="K39:L39"/>
    <mergeCell ref="M39:N39"/>
    <mergeCell ref="O39:P39"/>
    <mergeCell ref="Q39:R39"/>
    <mergeCell ref="AE39:AF39"/>
    <mergeCell ref="AG39:AH39"/>
    <mergeCell ref="AI39:AJ39"/>
    <mergeCell ref="AK39:AL39"/>
    <mergeCell ref="AM39:AO40"/>
    <mergeCell ref="AP39:AT40"/>
    <mergeCell ref="S39:T39"/>
    <mergeCell ref="U39:V39"/>
    <mergeCell ref="W39:X39"/>
    <mergeCell ref="Y39:Z39"/>
    <mergeCell ref="AA39:AB39"/>
    <mergeCell ref="AC39:AD39"/>
    <mergeCell ref="J40:K40"/>
    <mergeCell ref="AT32:AT33"/>
    <mergeCell ref="C34:D34"/>
    <mergeCell ref="AP34:AQ34"/>
    <mergeCell ref="AR34:AS34"/>
    <mergeCell ref="C35:D35"/>
    <mergeCell ref="AM35:AO38"/>
    <mergeCell ref="AP35:AT35"/>
    <mergeCell ref="C36:D36"/>
    <mergeCell ref="AP36:AT36"/>
    <mergeCell ref="C37:D38"/>
    <mergeCell ref="AF32:AF33"/>
    <mergeCell ref="AG32:AG33"/>
    <mergeCell ref="AH32:AH33"/>
    <mergeCell ref="AI32:AI33"/>
    <mergeCell ref="AJ32:AJ33"/>
    <mergeCell ref="AL32:AL33"/>
    <mergeCell ref="Z32:Z33"/>
    <mergeCell ref="AA32:AA33"/>
    <mergeCell ref="AB32:AB33"/>
    <mergeCell ref="AC32:AC33"/>
    <mergeCell ref="AD32:AD33"/>
    <mergeCell ref="AE32:AE33"/>
    <mergeCell ref="T32:T33"/>
    <mergeCell ref="U32:U33"/>
    <mergeCell ref="V32:V33"/>
    <mergeCell ref="W32:W33"/>
    <mergeCell ref="X32:X33"/>
    <mergeCell ref="Y32:Y33"/>
    <mergeCell ref="N32:N33"/>
    <mergeCell ref="O32:O33"/>
    <mergeCell ref="P32:P33"/>
    <mergeCell ref="Q32:Q33"/>
    <mergeCell ref="R32:R33"/>
    <mergeCell ref="S32:S33"/>
    <mergeCell ref="AT30:AT31"/>
    <mergeCell ref="E32:E33"/>
    <mergeCell ref="F32:F33"/>
    <mergeCell ref="G32:G33"/>
    <mergeCell ref="H32:H33"/>
    <mergeCell ref="I32:I33"/>
    <mergeCell ref="J32:J33"/>
    <mergeCell ref="K32:K33"/>
    <mergeCell ref="L32:L33"/>
    <mergeCell ref="M32:M33"/>
    <mergeCell ref="AI30:AI31"/>
    <mergeCell ref="AJ30:AJ31"/>
    <mergeCell ref="AK30:AK37"/>
    <mergeCell ref="AL30:AL31"/>
    <mergeCell ref="AP30:AQ31"/>
    <mergeCell ref="AR30:AS31"/>
    <mergeCell ref="AM32:AM34"/>
    <mergeCell ref="AN32:AO34"/>
    <mergeCell ref="AP32:AQ33"/>
    <mergeCell ref="AR32:AS33"/>
    <mergeCell ref="AC30:AC31"/>
    <mergeCell ref="AD30:AD31"/>
    <mergeCell ref="AE30:AE31"/>
    <mergeCell ref="AF30:AF31"/>
    <mergeCell ref="AH30:AH31"/>
    <mergeCell ref="W30:W31"/>
    <mergeCell ref="X30:X31"/>
    <mergeCell ref="Y30:Y31"/>
    <mergeCell ref="Z30:Z31"/>
    <mergeCell ref="AA30:AA31"/>
    <mergeCell ref="AB30:AB31"/>
    <mergeCell ref="Q30:Q31"/>
    <mergeCell ref="R30:R31"/>
    <mergeCell ref="S30:S31"/>
    <mergeCell ref="T30:T31"/>
    <mergeCell ref="U30:U31"/>
    <mergeCell ref="V30:V31"/>
    <mergeCell ref="O30:O31"/>
    <mergeCell ref="P30:P31"/>
    <mergeCell ref="E30:E31"/>
    <mergeCell ref="F30:F31"/>
    <mergeCell ref="G30:G31"/>
    <mergeCell ref="H30:H31"/>
    <mergeCell ref="I30:I31"/>
    <mergeCell ref="J30:J31"/>
    <mergeCell ref="AG30:AG31"/>
    <mergeCell ref="B29:B33"/>
    <mergeCell ref="C29:D33"/>
    <mergeCell ref="AM29:AM31"/>
    <mergeCell ref="AN29:AO31"/>
    <mergeCell ref="AP29:AQ29"/>
    <mergeCell ref="AR29:AS29"/>
    <mergeCell ref="Y27:Z27"/>
    <mergeCell ref="AA27:AB27"/>
    <mergeCell ref="AC27:AD27"/>
    <mergeCell ref="AE27:AF27"/>
    <mergeCell ref="AG27:AH27"/>
    <mergeCell ref="AI27:AJ27"/>
    <mergeCell ref="M27:N27"/>
    <mergeCell ref="O27:P27"/>
    <mergeCell ref="Q27:R27"/>
    <mergeCell ref="S27:T27"/>
    <mergeCell ref="U27:V27"/>
    <mergeCell ref="W27:X27"/>
    <mergeCell ref="B27:B28"/>
    <mergeCell ref="C27:D28"/>
    <mergeCell ref="K30:K31"/>
    <mergeCell ref="L30:L31"/>
    <mergeCell ref="M30:M31"/>
    <mergeCell ref="N30:N31"/>
    <mergeCell ref="E27:F27"/>
    <mergeCell ref="G27:H27"/>
    <mergeCell ref="I27:J27"/>
    <mergeCell ref="K27:L27"/>
    <mergeCell ref="C22:D22"/>
    <mergeCell ref="AP22:AQ22"/>
    <mergeCell ref="AR22:AS22"/>
    <mergeCell ref="C23:D23"/>
    <mergeCell ref="AM23:AO26"/>
    <mergeCell ref="AP23:AT23"/>
    <mergeCell ref="C24:D24"/>
    <mergeCell ref="AP24:AT24"/>
    <mergeCell ref="C25:D26"/>
    <mergeCell ref="AP25:AT26"/>
    <mergeCell ref="AK27:AL27"/>
    <mergeCell ref="AM27:AO28"/>
    <mergeCell ref="AP27:AT28"/>
    <mergeCell ref="J28:K28"/>
    <mergeCell ref="AP20:AQ21"/>
    <mergeCell ref="AR20:AS21"/>
    <mergeCell ref="AT20:AT21"/>
    <mergeCell ref="AC20:AC21"/>
    <mergeCell ref="AD20:AD21"/>
    <mergeCell ref="AE20:AE21"/>
    <mergeCell ref="AF20:AF21"/>
    <mergeCell ref="AG20:AG21"/>
    <mergeCell ref="AH20:AH21"/>
    <mergeCell ref="Q20:Q21"/>
    <mergeCell ref="R20:R21"/>
    <mergeCell ref="S20:S21"/>
    <mergeCell ref="T20:T21"/>
    <mergeCell ref="U20:U21"/>
    <mergeCell ref="V20:V21"/>
    <mergeCell ref="AL20:AL21"/>
    <mergeCell ref="AM20:AM22"/>
    <mergeCell ref="AN20:AO22"/>
    <mergeCell ref="K20:K21"/>
    <mergeCell ref="L20:L21"/>
    <mergeCell ref="M20:M21"/>
    <mergeCell ref="N20:N21"/>
    <mergeCell ref="O20:O21"/>
    <mergeCell ref="P20:P21"/>
    <mergeCell ref="AL18:AL19"/>
    <mergeCell ref="AP18:AQ19"/>
    <mergeCell ref="AR18:AS19"/>
    <mergeCell ref="W18:W19"/>
    <mergeCell ref="X18:X19"/>
    <mergeCell ref="Y18:Y19"/>
    <mergeCell ref="N18:N19"/>
    <mergeCell ref="O18:O19"/>
    <mergeCell ref="P18:P19"/>
    <mergeCell ref="Q18:Q19"/>
    <mergeCell ref="R18:R19"/>
    <mergeCell ref="S18:S19"/>
    <mergeCell ref="W20:W21"/>
    <mergeCell ref="X20:X21"/>
    <mergeCell ref="Y20:Y21"/>
    <mergeCell ref="Z20:Z21"/>
    <mergeCell ref="AA20:AA21"/>
    <mergeCell ref="AB20:AB21"/>
    <mergeCell ref="AT18:AT19"/>
    <mergeCell ref="E20:E21"/>
    <mergeCell ref="F20:F21"/>
    <mergeCell ref="G20:G21"/>
    <mergeCell ref="H20:H21"/>
    <mergeCell ref="I20:I21"/>
    <mergeCell ref="J20:J21"/>
    <mergeCell ref="AF18:AF19"/>
    <mergeCell ref="AG18:AG19"/>
    <mergeCell ref="AH18:AH19"/>
    <mergeCell ref="AI18:AI19"/>
    <mergeCell ref="AJ18:AJ19"/>
    <mergeCell ref="AK18:AK25"/>
    <mergeCell ref="AI20:AI21"/>
    <mergeCell ref="AJ20:AJ21"/>
    <mergeCell ref="Z18:Z19"/>
    <mergeCell ref="AA18:AA19"/>
    <mergeCell ref="AB18:AB19"/>
    <mergeCell ref="AC18:AC19"/>
    <mergeCell ref="AD18:AD19"/>
    <mergeCell ref="AE18:AE19"/>
    <mergeCell ref="T18:T19"/>
    <mergeCell ref="U18:U19"/>
    <mergeCell ref="V18:V19"/>
    <mergeCell ref="H18:H19"/>
    <mergeCell ref="I18:I19"/>
    <mergeCell ref="J18:J19"/>
    <mergeCell ref="K18:K19"/>
    <mergeCell ref="L18:L19"/>
    <mergeCell ref="M18:M19"/>
    <mergeCell ref="AP15:AT16"/>
    <mergeCell ref="B17:B21"/>
    <mergeCell ref="C17:D21"/>
    <mergeCell ref="AM17:AM19"/>
    <mergeCell ref="AN17:AO19"/>
    <mergeCell ref="AP17:AQ17"/>
    <mergeCell ref="AR17:AS17"/>
    <mergeCell ref="E18:E19"/>
    <mergeCell ref="F18:F19"/>
    <mergeCell ref="G18:G19"/>
    <mergeCell ref="AC15:AD15"/>
    <mergeCell ref="AE15:AF15"/>
    <mergeCell ref="AG15:AH15"/>
    <mergeCell ref="AI15:AJ15"/>
    <mergeCell ref="AK15:AL15"/>
    <mergeCell ref="AM15:AO16"/>
    <mergeCell ref="Q15:R15"/>
    <mergeCell ref="S15:T15"/>
    <mergeCell ref="U15:V15"/>
    <mergeCell ref="W15:X15"/>
    <mergeCell ref="Y15:Z15"/>
    <mergeCell ref="AA15:AB15"/>
    <mergeCell ref="AQ14:AR14"/>
    <mergeCell ref="AS14:AT14"/>
    <mergeCell ref="B15:B16"/>
    <mergeCell ref="C15:D16"/>
    <mergeCell ref="E15:F15"/>
    <mergeCell ref="G15:H15"/>
    <mergeCell ref="I15:J15"/>
    <mergeCell ref="K15:L15"/>
    <mergeCell ref="M15:N15"/>
    <mergeCell ref="O15:P15"/>
    <mergeCell ref="B14:D14"/>
    <mergeCell ref="H14:J14"/>
    <mergeCell ref="L14:N14"/>
    <mergeCell ref="R14:T14"/>
    <mergeCell ref="AB14:AF14"/>
    <mergeCell ref="AM14:AN14"/>
    <mergeCell ref="R10:S10"/>
    <mergeCell ref="T10:AA10"/>
    <mergeCell ref="AJ10:AT11"/>
    <mergeCell ref="R11:S13"/>
    <mergeCell ref="T11:AA13"/>
    <mergeCell ref="AB11:AC13"/>
    <mergeCell ref="AD11:AD13"/>
    <mergeCell ref="AE11:AF13"/>
    <mergeCell ref="AG11:AG13"/>
    <mergeCell ref="AH11:AI13"/>
    <mergeCell ref="AJ12:AK13"/>
    <mergeCell ref="AL12:AL13"/>
    <mergeCell ref="AM12:AO13"/>
    <mergeCell ref="AP12:AP13"/>
    <mergeCell ref="AQ12:AT13"/>
    <mergeCell ref="L10:L11"/>
    <mergeCell ref="M10:M11"/>
    <mergeCell ref="N10:N11"/>
    <mergeCell ref="O10:O11"/>
    <mergeCell ref="P10:P11"/>
    <mergeCell ref="Q10:Q11"/>
    <mergeCell ref="B10:B13"/>
    <mergeCell ref="F10:F13"/>
    <mergeCell ref="G10:H11"/>
    <mergeCell ref="I10:I11"/>
    <mergeCell ref="J10:J11"/>
    <mergeCell ref="K10:K11"/>
    <mergeCell ref="C12:D13"/>
    <mergeCell ref="G12:H13"/>
    <mergeCell ref="I12:I13"/>
    <mergeCell ref="J12:J13"/>
    <mergeCell ref="Q12:Q13"/>
    <mergeCell ref="K12:K13"/>
    <mergeCell ref="L12:L13"/>
    <mergeCell ref="M12:M13"/>
    <mergeCell ref="N12:N13"/>
    <mergeCell ref="O12:O13"/>
    <mergeCell ref="P12:P13"/>
    <mergeCell ref="AS8:AT8"/>
    <mergeCell ref="B9:C9"/>
    <mergeCell ref="D9:P9"/>
    <mergeCell ref="R9:T9"/>
    <mergeCell ref="U9:W9"/>
    <mergeCell ref="Z9:AA9"/>
    <mergeCell ref="AB9:AC9"/>
    <mergeCell ref="AM9:AN9"/>
    <mergeCell ref="AQ9:AR9"/>
    <mergeCell ref="AS9:AT9"/>
    <mergeCell ref="AQ8:AR8"/>
    <mergeCell ref="B8:N8"/>
    <mergeCell ref="O8:AL8"/>
    <mergeCell ref="AM8:AN8"/>
    <mergeCell ref="AO8:AP8"/>
    <mergeCell ref="AI5:AJ5"/>
    <mergeCell ref="AK5:AL5"/>
    <mergeCell ref="AM5:AO5"/>
    <mergeCell ref="C6:V6"/>
    <mergeCell ref="W6:X6"/>
    <mergeCell ref="AC6:AD6"/>
    <mergeCell ref="AE6:AF6"/>
    <mergeCell ref="AG6:AH6"/>
    <mergeCell ref="AI6:AJ6"/>
    <mergeCell ref="AK6:AL6"/>
    <mergeCell ref="C5:V5"/>
    <mergeCell ref="W5:X5"/>
    <mergeCell ref="Z5:Z6"/>
    <mergeCell ref="AA5:AB6"/>
    <mergeCell ref="AC5:AD5"/>
    <mergeCell ref="AE5:AF5"/>
    <mergeCell ref="AG5:AH5"/>
    <mergeCell ref="AM6:AO6"/>
    <mergeCell ref="AI1:AL2"/>
    <mergeCell ref="AM1:AN2"/>
    <mergeCell ref="AO1:AQ2"/>
    <mergeCell ref="B2:D3"/>
    <mergeCell ref="E2:I3"/>
    <mergeCell ref="J2:J3"/>
    <mergeCell ref="K2:L2"/>
    <mergeCell ref="N2:O2"/>
    <mergeCell ref="Q2:AH2"/>
    <mergeCell ref="K3:L3"/>
    <mergeCell ref="N3:AI3"/>
    <mergeCell ref="AJ3:AT4"/>
    <mergeCell ref="B4:AB4"/>
  </mergeCells>
  <phoneticPr fontId="3"/>
  <conditionalFormatting sqref="AC6:AD6">
    <cfRule type="expression" dxfId="11" priority="12">
      <formula>$AC$5&lt;&gt;" "</formula>
    </cfRule>
  </conditionalFormatting>
  <conditionalFormatting sqref="AE6:AF6">
    <cfRule type="expression" dxfId="10" priority="11">
      <formula>$AE$5&lt;&gt;" "</formula>
    </cfRule>
  </conditionalFormatting>
  <conditionalFormatting sqref="AG6:AH6">
    <cfRule type="expression" dxfId="9" priority="10">
      <formula>$AG$5&lt;&gt;" "</formula>
    </cfRule>
  </conditionalFormatting>
  <conditionalFormatting sqref="AI6:AJ6">
    <cfRule type="expression" dxfId="8" priority="9">
      <formula>$AI$5&lt;&gt;" "</formula>
    </cfRule>
  </conditionalFormatting>
  <conditionalFormatting sqref="AK6:AL6">
    <cfRule type="expression" dxfId="7" priority="8">
      <formula>$AK$5&lt;&gt;" "</formula>
    </cfRule>
  </conditionalFormatting>
  <conditionalFormatting sqref="AM6:AO6">
    <cfRule type="expression" dxfId="6" priority="7">
      <formula>$AM$5&lt;&gt;" "</formula>
    </cfRule>
  </conditionalFormatting>
  <conditionalFormatting sqref="L17:AI26">
    <cfRule type="expression" dxfId="5" priority="6">
      <formula>$AC$5&lt;&gt;" "</formula>
    </cfRule>
  </conditionalFormatting>
  <conditionalFormatting sqref="E29:AI38">
    <cfRule type="expression" dxfId="4" priority="5">
      <formula>$AE$5&lt;&gt;" "</formula>
    </cfRule>
  </conditionalFormatting>
  <conditionalFormatting sqref="E41:AI50">
    <cfRule type="expression" dxfId="3" priority="4">
      <formula>$AG$5&lt;&gt;" "</formula>
    </cfRule>
  </conditionalFormatting>
  <conditionalFormatting sqref="E62:AI71">
    <cfRule type="expression" dxfId="2" priority="3">
      <formula>$AI$5&lt;&gt;" "</formula>
    </cfRule>
  </conditionalFormatting>
  <conditionalFormatting sqref="E74:AI83">
    <cfRule type="expression" dxfId="1" priority="2">
      <formula>$AK$5&lt;&gt;" "</formula>
    </cfRule>
  </conditionalFormatting>
  <conditionalFormatting sqref="E86:AA95">
    <cfRule type="expression" dxfId="0" priority="1">
      <formula>$AM$5&lt;&gt;" "</formula>
    </cfRule>
  </conditionalFormatting>
  <dataValidations count="3">
    <dataValidation type="list" allowBlank="1" showInputMessage="1" showErrorMessage="1" sqref="AC6:AO6" xr:uid="{E0F097BB-7F8A-4F47-A8D6-14CE74188E3C}">
      <formula1>"確認済"</formula1>
    </dataValidation>
    <dataValidation type="list" allowBlank="1" showInputMessage="1" showErrorMessage="1" sqref="W5:X6 AH7" xr:uid="{CFF41401-D973-4AB4-9E7C-085603EC2CFF}">
      <formula1>"OK"</formula1>
    </dataValidation>
    <dataValidation type="list" allowBlank="1" showInputMessage="1" showErrorMessage="1" sqref="X9" xr:uid="{9053398B-24EA-4416-89D8-35E81D0A8CA0}">
      <formula1>"市,区,町,村"</formula1>
    </dataValidation>
  </dataValidations>
  <printOptions horizontalCentered="1" verticalCentered="1"/>
  <pageMargins left="0.6692913385826772" right="0.35433070866141736" top="0.35433070866141736" bottom="0.51181102362204722" header="0" footer="0"/>
  <pageSetup paperSize="9" scale="57" fitToHeight="0" orientation="landscape" blackAndWhite="1" r:id="rId1"/>
  <headerFooter differentFirst="1" scaleWithDoc="0">
    <oddFooter>&amp;R⑥</oddFooter>
    <firstFooter>&amp;L&amp;G&amp;R⑥</firstFooter>
  </headerFooter>
  <rowBreaks count="1" manualBreakCount="1">
    <brk id="52" min="1" max="45"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4D848-FC40-463A-A535-BCAF337CAE6A}">
  <sheetPr>
    <tabColor theme="4" tint="0.59999389629810485"/>
    <pageSetUpPr fitToPage="1"/>
  </sheetPr>
  <dimension ref="A1:X41"/>
  <sheetViews>
    <sheetView showGridLines="0" showRuler="0" showWhiteSpace="0" view="pageBreakPreview" topLeftCell="A38" zoomScale="70" zoomScaleNormal="91" zoomScaleSheetLayoutView="70" zoomScalePageLayoutView="50" workbookViewId="0">
      <selection activeCell="F32" sqref="F32:G33"/>
    </sheetView>
  </sheetViews>
  <sheetFormatPr defaultRowHeight="18.75" x14ac:dyDescent="0.4"/>
  <cols>
    <col min="1" max="1" width="5.125" style="115" customWidth="1"/>
    <col min="2" max="3" width="9" style="115" customWidth="1"/>
    <col min="4" max="4" width="6.75" style="115" customWidth="1"/>
    <col min="5" max="6" width="5.375" style="115" customWidth="1"/>
    <col min="7" max="7" width="6.75" style="115" customWidth="1"/>
    <col min="8" max="10" width="5.375" style="115" customWidth="1"/>
    <col min="11" max="11" width="2.875" style="115" customWidth="1"/>
    <col min="12" max="12" width="3.25" style="115" customWidth="1"/>
    <col min="13" max="14" width="5.375" style="115" customWidth="1"/>
    <col min="15" max="15" width="6.75" style="115" customWidth="1"/>
    <col min="16" max="18" width="5.375" style="115" customWidth="1"/>
    <col min="19" max="19" width="6.75" style="115" customWidth="1"/>
    <col min="20" max="20" width="5.375" style="115" customWidth="1"/>
    <col min="21" max="21" width="6.125" style="115" customWidth="1"/>
    <col min="22" max="24" width="5.375" style="115" customWidth="1"/>
    <col min="25" max="16384" width="9" style="115"/>
  </cols>
  <sheetData>
    <row r="1" spans="1:24" ht="53.25" customHeight="1" x14ac:dyDescent="0.4"/>
    <row r="2" spans="1:24" ht="18" customHeight="1" x14ac:dyDescent="0.4">
      <c r="A2" s="938" t="s">
        <v>130</v>
      </c>
      <c r="B2" s="811"/>
      <c r="C2" s="811"/>
      <c r="D2" s="811"/>
      <c r="E2" s="811"/>
      <c r="F2" s="811"/>
      <c r="G2" s="811"/>
      <c r="H2" s="811"/>
      <c r="I2" s="811"/>
    </row>
    <row r="3" spans="1:24" s="58" customFormat="1" ht="42" customHeight="1" x14ac:dyDescent="0.4">
      <c r="A3" s="939" t="s">
        <v>131</v>
      </c>
      <c r="B3" s="940"/>
      <c r="C3" s="940"/>
      <c r="D3" s="940"/>
      <c r="E3" s="940"/>
      <c r="F3" s="940"/>
      <c r="G3" s="940"/>
      <c r="H3" s="940"/>
      <c r="I3" s="940"/>
      <c r="J3" s="940"/>
      <c r="K3" s="940"/>
      <c r="L3" s="940"/>
      <c r="M3" s="940"/>
      <c r="N3" s="940"/>
      <c r="O3" s="940"/>
      <c r="P3" s="940"/>
      <c r="Q3" s="940"/>
      <c r="R3" s="940"/>
      <c r="S3" s="940"/>
      <c r="T3" s="940"/>
      <c r="U3" s="940"/>
      <c r="V3" s="940"/>
      <c r="W3" s="940"/>
      <c r="X3" s="941"/>
    </row>
    <row r="4" spans="1:24" s="211" customFormat="1" ht="24.75" customHeight="1" x14ac:dyDescent="0.4">
      <c r="A4" s="942" t="s">
        <v>132</v>
      </c>
      <c r="B4" s="943"/>
      <c r="C4" s="943"/>
      <c r="D4" s="943"/>
      <c r="E4" s="943"/>
      <c r="F4" s="943"/>
      <c r="G4" s="943"/>
      <c r="H4" s="89"/>
      <c r="I4" s="89"/>
      <c r="J4" s="89"/>
      <c r="K4" s="89"/>
      <c r="L4" s="89"/>
      <c r="M4" s="89"/>
      <c r="N4" s="89"/>
      <c r="O4" s="207"/>
      <c r="P4" s="944">
        <f>入力ページ!G27</f>
        <v>0</v>
      </c>
      <c r="Q4" s="944"/>
      <c r="R4" s="208" t="s">
        <v>133</v>
      </c>
      <c r="S4" s="208">
        <f>入力ページ!J27</f>
        <v>0</v>
      </c>
      <c r="T4" s="208" t="s">
        <v>134</v>
      </c>
      <c r="U4" s="208">
        <f>入力ページ!L27</f>
        <v>0</v>
      </c>
      <c r="V4" s="208" t="s">
        <v>98</v>
      </c>
      <c r="W4" s="209"/>
      <c r="X4" s="210"/>
    </row>
    <row r="5" spans="1:24" s="213" customFormat="1" ht="25.5" customHeight="1" x14ac:dyDescent="0.4">
      <c r="A5" s="942" t="s">
        <v>135</v>
      </c>
      <c r="B5" s="943"/>
      <c r="C5" s="943"/>
      <c r="D5" s="943"/>
      <c r="E5" s="943"/>
      <c r="F5" s="943"/>
      <c r="G5" s="943"/>
      <c r="H5" s="90"/>
      <c r="I5" s="90"/>
      <c r="J5" s="90"/>
      <c r="K5" s="90"/>
      <c r="L5" s="90"/>
      <c r="M5" s="90"/>
      <c r="N5" s="90"/>
      <c r="O5" s="90"/>
      <c r="P5" s="90"/>
      <c r="Q5" s="90"/>
      <c r="R5" s="90"/>
      <c r="S5" s="90"/>
      <c r="T5" s="90"/>
      <c r="U5" s="90"/>
      <c r="V5" s="90"/>
      <c r="W5" s="90"/>
      <c r="X5" s="212"/>
    </row>
    <row r="6" spans="1:24" s="213" customFormat="1" ht="18" x14ac:dyDescent="0.4">
      <c r="A6" s="945" t="s">
        <v>136</v>
      </c>
      <c r="B6" s="946"/>
      <c r="C6" s="946"/>
      <c r="D6" s="946"/>
      <c r="E6" s="946"/>
      <c r="F6" s="946"/>
      <c r="G6" s="946"/>
      <c r="H6" s="946"/>
      <c r="I6" s="946"/>
      <c r="J6" s="946"/>
      <c r="K6" s="946"/>
      <c r="L6" s="946"/>
      <c r="M6" s="946"/>
      <c r="N6" s="946"/>
      <c r="O6" s="946"/>
      <c r="P6" s="946"/>
      <c r="Q6" s="946"/>
      <c r="R6" s="946"/>
      <c r="S6" s="946"/>
      <c r="T6" s="946"/>
      <c r="U6" s="946"/>
      <c r="V6" s="946"/>
      <c r="W6" s="946"/>
      <c r="X6" s="947"/>
    </row>
    <row r="7" spans="1:24" s="58" customFormat="1" ht="18.75" customHeight="1" x14ac:dyDescent="0.2">
      <c r="A7" s="214"/>
      <c r="B7" s="215"/>
      <c r="C7" s="215"/>
      <c r="D7" s="215"/>
      <c r="E7" s="215"/>
      <c r="F7" s="216"/>
      <c r="G7" s="933" t="s">
        <v>137</v>
      </c>
      <c r="H7" s="933"/>
      <c r="I7" s="933" t="s">
        <v>138</v>
      </c>
      <c r="J7" s="933"/>
      <c r="K7" s="934" t="s">
        <v>139</v>
      </c>
      <c r="L7" s="934"/>
      <c r="M7" s="217">
        <f>入力ページ!G16</f>
        <v>0</v>
      </c>
      <c r="N7" s="218" t="s">
        <v>140</v>
      </c>
      <c r="O7" s="935">
        <f>入力ページ!I16</f>
        <v>0</v>
      </c>
      <c r="P7" s="935"/>
      <c r="Q7" s="219"/>
      <c r="R7" s="219"/>
      <c r="S7" s="219"/>
      <c r="T7" s="219"/>
      <c r="U7" s="219"/>
      <c r="V7" s="219"/>
      <c r="W7" s="219"/>
      <c r="X7" s="220"/>
    </row>
    <row r="8" spans="1:24" s="58" customFormat="1" ht="39.75" customHeight="1" x14ac:dyDescent="0.2">
      <c r="A8" s="214"/>
      <c r="B8" s="215"/>
      <c r="C8" s="215"/>
      <c r="D8" s="215"/>
      <c r="E8" s="215"/>
      <c r="F8" s="216"/>
      <c r="G8" s="933"/>
      <c r="H8" s="933"/>
      <c r="I8" s="933"/>
      <c r="J8" s="933"/>
      <c r="K8" s="221"/>
      <c r="L8" s="936" t="str">
        <f>IF(入力ページ!L16&lt;&gt;"",入力ページ!L16&amp;入力ページ!N16&amp;入力ページ!O16,"")</f>
        <v/>
      </c>
      <c r="M8" s="936"/>
      <c r="N8" s="936"/>
      <c r="O8" s="936"/>
      <c r="P8" s="936"/>
      <c r="Q8" s="936"/>
      <c r="R8" s="936"/>
      <c r="S8" s="936"/>
      <c r="T8" s="936"/>
      <c r="U8" s="936"/>
      <c r="V8" s="936"/>
      <c r="W8" s="936"/>
      <c r="X8" s="937"/>
    </row>
    <row r="9" spans="1:24" s="58" customFormat="1" ht="30" customHeight="1" x14ac:dyDescent="0.2">
      <c r="A9" s="214"/>
      <c r="B9" s="215"/>
      <c r="C9" s="215"/>
      <c r="D9" s="215"/>
      <c r="E9" s="215"/>
      <c r="F9" s="222"/>
      <c r="G9" s="223"/>
      <c r="H9" s="223"/>
      <c r="I9" s="223" t="s">
        <v>76</v>
      </c>
      <c r="J9" s="223"/>
      <c r="K9" s="224"/>
      <c r="L9" s="936">
        <f>入力ページ!F11</f>
        <v>0</v>
      </c>
      <c r="M9" s="936"/>
      <c r="N9" s="936"/>
      <c r="O9" s="936"/>
      <c r="P9" s="936"/>
      <c r="Q9" s="936"/>
      <c r="R9" s="936"/>
      <c r="S9" s="936"/>
      <c r="T9" s="936"/>
      <c r="U9" s="936"/>
      <c r="V9" s="936"/>
      <c r="W9" s="936"/>
      <c r="X9" s="937"/>
    </row>
    <row r="10" spans="1:24" s="58" customFormat="1" ht="30" customHeight="1" x14ac:dyDescent="0.2">
      <c r="A10" s="214"/>
      <c r="B10" s="215"/>
      <c r="C10" s="215"/>
      <c r="D10" s="215"/>
      <c r="E10" s="215"/>
      <c r="F10" s="222"/>
      <c r="G10" s="223"/>
      <c r="H10" s="223"/>
      <c r="I10" s="223" t="s">
        <v>141</v>
      </c>
      <c r="J10" s="223"/>
      <c r="K10" s="224"/>
      <c r="L10" s="936">
        <f>入力ページ!F14</f>
        <v>0</v>
      </c>
      <c r="M10" s="936"/>
      <c r="N10" s="936"/>
      <c r="O10" s="936"/>
      <c r="P10" s="936"/>
      <c r="Q10" s="936"/>
      <c r="R10" s="936"/>
      <c r="S10" s="936"/>
      <c r="T10" s="936"/>
      <c r="U10" s="936"/>
      <c r="V10" s="936"/>
      <c r="W10" s="936"/>
      <c r="X10" s="937"/>
    </row>
    <row r="11" spans="1:24" s="58" customFormat="1" ht="30" customHeight="1" x14ac:dyDescent="0.2">
      <c r="A11" s="214"/>
      <c r="B11" s="215"/>
      <c r="C11" s="215"/>
      <c r="D11" s="215"/>
      <c r="E11" s="215"/>
      <c r="F11" s="222"/>
      <c r="G11" s="223"/>
      <c r="H11" s="223"/>
      <c r="I11" s="223" t="s">
        <v>142</v>
      </c>
      <c r="J11" s="223"/>
      <c r="K11" s="224"/>
      <c r="L11" s="958">
        <f>入力ページ!G19</f>
        <v>0</v>
      </c>
      <c r="M11" s="958"/>
      <c r="N11" s="225" t="s">
        <v>143</v>
      </c>
      <c r="O11" s="959">
        <f>入力ページ!J19</f>
        <v>0</v>
      </c>
      <c r="P11" s="959"/>
      <c r="Q11" s="225" t="s">
        <v>144</v>
      </c>
      <c r="R11" s="959">
        <f>入力ページ!M19</f>
        <v>0</v>
      </c>
      <c r="S11" s="959"/>
      <c r="T11" s="226"/>
      <c r="U11" s="227"/>
      <c r="V11" s="227"/>
      <c r="W11" s="227"/>
      <c r="X11" s="228"/>
    </row>
    <row r="12" spans="1:24" s="58" customFormat="1" ht="21" customHeight="1" x14ac:dyDescent="0.4">
      <c r="A12" s="214"/>
      <c r="B12" s="215"/>
      <c r="C12" s="215"/>
      <c r="D12" s="215"/>
      <c r="E12" s="215"/>
      <c r="F12" s="215"/>
      <c r="G12" s="215"/>
      <c r="H12" s="215"/>
      <c r="I12" s="215"/>
      <c r="J12" s="215"/>
      <c r="K12" s="229"/>
      <c r="L12" s="229"/>
      <c r="M12" s="229"/>
      <c r="N12" s="229"/>
      <c r="O12" s="229"/>
      <c r="P12" s="230"/>
      <c r="Q12" s="229"/>
      <c r="R12" s="229"/>
      <c r="S12" s="229"/>
      <c r="T12" s="229"/>
      <c r="U12" s="229"/>
      <c r="V12" s="229"/>
      <c r="W12" s="229"/>
      <c r="X12" s="231"/>
    </row>
    <row r="13" spans="1:24" s="213" customFormat="1" ht="18" customHeight="1" x14ac:dyDescent="0.4">
      <c r="A13" s="945" t="s">
        <v>145</v>
      </c>
      <c r="B13" s="946"/>
      <c r="C13" s="946"/>
      <c r="D13" s="946"/>
      <c r="E13" s="946"/>
      <c r="F13" s="946"/>
      <c r="G13" s="946"/>
      <c r="H13" s="946"/>
      <c r="I13" s="946"/>
      <c r="J13" s="946"/>
      <c r="K13" s="946"/>
      <c r="L13" s="946"/>
      <c r="M13" s="946"/>
      <c r="N13" s="946"/>
      <c r="O13" s="946"/>
      <c r="P13" s="946"/>
      <c r="Q13" s="946"/>
      <c r="R13" s="946"/>
      <c r="S13" s="946"/>
      <c r="T13" s="946"/>
      <c r="U13" s="946"/>
      <c r="V13" s="946"/>
      <c r="W13" s="946"/>
      <c r="X13" s="947"/>
    </row>
    <row r="14" spans="1:24" s="58" customFormat="1" ht="14.25" x14ac:dyDescent="0.4">
      <c r="A14" s="960"/>
      <c r="B14" s="961"/>
      <c r="C14" s="961"/>
      <c r="D14" s="961"/>
      <c r="E14" s="961"/>
      <c r="F14" s="961"/>
      <c r="G14" s="961"/>
      <c r="H14" s="961"/>
      <c r="I14" s="961"/>
      <c r="J14" s="961"/>
      <c r="K14" s="961"/>
      <c r="L14" s="961"/>
      <c r="M14" s="961"/>
      <c r="N14" s="961"/>
      <c r="O14" s="961"/>
      <c r="P14" s="961"/>
      <c r="Q14" s="961"/>
      <c r="R14" s="961"/>
      <c r="S14" s="961"/>
      <c r="T14" s="961"/>
      <c r="U14" s="961"/>
      <c r="V14" s="961"/>
      <c r="W14" s="961"/>
      <c r="X14" s="962"/>
    </row>
    <row r="15" spans="1:24" s="58" customFormat="1" ht="34.5" customHeight="1" x14ac:dyDescent="0.4">
      <c r="A15" s="948" t="s">
        <v>37</v>
      </c>
      <c r="B15" s="949"/>
      <c r="C15" s="949"/>
      <c r="D15" s="950">
        <f>入力ページ!F28</f>
        <v>0</v>
      </c>
      <c r="E15" s="951"/>
      <c r="F15" s="951"/>
      <c r="G15" s="951"/>
      <c r="H15" s="951"/>
      <c r="I15" s="951"/>
      <c r="J15" s="951"/>
      <c r="K15" s="951"/>
      <c r="L15" s="951"/>
      <c r="M15" s="951"/>
      <c r="N15" s="951"/>
      <c r="O15" s="951"/>
      <c r="P15" s="951"/>
      <c r="Q15" s="951"/>
      <c r="R15" s="951"/>
      <c r="S15" s="951"/>
      <c r="T15" s="951"/>
      <c r="U15" s="951"/>
      <c r="V15" s="951"/>
      <c r="W15" s="951"/>
      <c r="X15" s="952"/>
    </row>
    <row r="16" spans="1:24" s="58" customFormat="1" ht="34.5" customHeight="1" x14ac:dyDescent="0.4">
      <c r="A16" s="948" t="s">
        <v>38</v>
      </c>
      <c r="B16" s="949"/>
      <c r="C16" s="949"/>
      <c r="D16" s="950">
        <f>入力ページ!F29</f>
        <v>0</v>
      </c>
      <c r="E16" s="951"/>
      <c r="F16" s="951"/>
      <c r="G16" s="951"/>
      <c r="H16" s="951"/>
      <c r="I16" s="951"/>
      <c r="J16" s="951"/>
      <c r="K16" s="951"/>
      <c r="L16" s="951"/>
      <c r="M16" s="951"/>
      <c r="N16" s="951"/>
      <c r="O16" s="951"/>
      <c r="P16" s="951"/>
      <c r="Q16" s="951"/>
      <c r="R16" s="951"/>
      <c r="S16" s="951"/>
      <c r="T16" s="951"/>
      <c r="U16" s="951"/>
      <c r="V16" s="951"/>
      <c r="W16" s="951"/>
      <c r="X16" s="952"/>
    </row>
    <row r="17" spans="1:24" s="58" customFormat="1" ht="34.5" customHeight="1" x14ac:dyDescent="0.4">
      <c r="A17" s="953" t="s">
        <v>146</v>
      </c>
      <c r="B17" s="954"/>
      <c r="C17" s="954"/>
      <c r="D17" s="955">
        <f>入力ページ!G22</f>
        <v>0</v>
      </c>
      <c r="E17" s="956"/>
      <c r="F17" s="232" t="s">
        <v>133</v>
      </c>
      <c r="G17" s="233">
        <f>入力ページ!J22</f>
        <v>0</v>
      </c>
      <c r="H17" s="232" t="s">
        <v>134</v>
      </c>
      <c r="I17" s="233">
        <f>入力ページ!L22</f>
        <v>0</v>
      </c>
      <c r="J17" s="234" t="s">
        <v>98</v>
      </c>
      <c r="K17" s="957">
        <f>入力ページ!Q22</f>
        <v>0</v>
      </c>
      <c r="L17" s="957"/>
      <c r="M17" s="235" t="s">
        <v>147</v>
      </c>
      <c r="N17" s="235" t="s">
        <v>148</v>
      </c>
      <c r="O17" s="236" t="str">
        <f>入力ページ!T22</f>
        <v/>
      </c>
      <c r="P17" s="232" t="s">
        <v>134</v>
      </c>
      <c r="Q17" s="237" t="str">
        <f>入力ページ!V22</f>
        <v/>
      </c>
      <c r="R17" s="232" t="s">
        <v>98</v>
      </c>
      <c r="S17" s="238">
        <f>入力ページ!AA22</f>
        <v>0</v>
      </c>
      <c r="T17" s="235" t="s">
        <v>147</v>
      </c>
      <c r="U17" s="238">
        <f>入力ページ!F21</f>
        <v>0</v>
      </c>
      <c r="V17" s="235" t="s">
        <v>149</v>
      </c>
      <c r="W17" s="238" t="str">
        <f>入力ページ!H21</f>
        <v/>
      </c>
      <c r="X17" s="239" t="s">
        <v>150</v>
      </c>
    </row>
    <row r="18" spans="1:24" s="58" customFormat="1" ht="34.5" customHeight="1" thickBot="1" x14ac:dyDescent="0.45">
      <c r="A18" s="953" t="s">
        <v>39</v>
      </c>
      <c r="B18" s="963"/>
      <c r="C18" s="963"/>
      <c r="D18" s="240"/>
      <c r="E18" s="241"/>
      <c r="F18" s="951" t="s">
        <v>151</v>
      </c>
      <c r="G18" s="951"/>
      <c r="H18" s="951"/>
      <c r="I18" s="242" t="s">
        <v>77</v>
      </c>
      <c r="J18" s="243" t="str">
        <f>IF(入力ページ!F30="あり","○","")</f>
        <v/>
      </c>
      <c r="K18" s="951" t="s">
        <v>152</v>
      </c>
      <c r="L18" s="951"/>
      <c r="M18" s="964" t="s">
        <v>153</v>
      </c>
      <c r="N18" s="964"/>
      <c r="O18" s="964"/>
      <c r="P18" s="951" t="s">
        <v>154</v>
      </c>
      <c r="Q18" s="951"/>
      <c r="R18" s="951"/>
      <c r="S18" s="242" t="s">
        <v>77</v>
      </c>
      <c r="T18" s="243" t="str">
        <f>IF(入力ページ!F30="なし","○","")</f>
        <v/>
      </c>
      <c r="U18" s="242" t="s">
        <v>152</v>
      </c>
      <c r="V18" s="241"/>
      <c r="W18" s="241"/>
      <c r="X18" s="244"/>
    </row>
    <row r="19" spans="1:24" s="58" customFormat="1" ht="26.25" customHeight="1" thickBot="1" x14ac:dyDescent="0.45">
      <c r="A19" s="965" t="s">
        <v>45</v>
      </c>
      <c r="B19" s="966"/>
      <c r="C19" s="966"/>
      <c r="D19" s="967"/>
      <c r="E19" s="967"/>
      <c r="F19" s="967"/>
      <c r="G19" s="967"/>
      <c r="H19" s="967"/>
      <c r="I19" s="967"/>
      <c r="J19" s="967"/>
      <c r="K19" s="967"/>
      <c r="L19" s="967"/>
      <c r="M19" s="967"/>
      <c r="N19" s="968"/>
      <c r="O19" s="969" t="s">
        <v>155</v>
      </c>
      <c r="P19" s="970"/>
      <c r="Q19" s="970"/>
      <c r="R19" s="970"/>
      <c r="S19" s="970"/>
      <c r="T19" s="970"/>
      <c r="U19" s="970"/>
      <c r="V19" s="970"/>
      <c r="W19" s="970"/>
      <c r="X19" s="971"/>
    </row>
    <row r="20" spans="1:24" s="58" customFormat="1" ht="12.75" customHeight="1" x14ac:dyDescent="0.4">
      <c r="A20" s="965"/>
      <c r="B20" s="966"/>
      <c r="C20" s="966"/>
      <c r="D20" s="972" t="s">
        <v>156</v>
      </c>
      <c r="E20" s="973"/>
      <c r="F20" s="973"/>
      <c r="G20" s="972" t="s">
        <v>56</v>
      </c>
      <c r="H20" s="973"/>
      <c r="I20" s="976"/>
      <c r="J20" s="968" t="s">
        <v>52</v>
      </c>
      <c r="K20" s="978"/>
      <c r="L20" s="978"/>
      <c r="M20" s="978"/>
      <c r="N20" s="979"/>
      <c r="O20" s="980" t="s">
        <v>156</v>
      </c>
      <c r="P20" s="975"/>
      <c r="Q20" s="975"/>
      <c r="R20" s="983" t="s">
        <v>56</v>
      </c>
      <c r="S20" s="984"/>
      <c r="T20" s="985"/>
      <c r="U20" s="987" t="s">
        <v>52</v>
      </c>
      <c r="V20" s="988"/>
      <c r="W20" s="988"/>
      <c r="X20" s="989"/>
    </row>
    <row r="21" spans="1:24" s="58" customFormat="1" ht="12.75" customHeight="1" x14ac:dyDescent="0.4">
      <c r="A21" s="965"/>
      <c r="B21" s="966"/>
      <c r="C21" s="966"/>
      <c r="D21" s="974"/>
      <c r="E21" s="975"/>
      <c r="F21" s="975"/>
      <c r="G21" s="974"/>
      <c r="H21" s="975"/>
      <c r="I21" s="977"/>
      <c r="J21" s="968"/>
      <c r="K21" s="978"/>
      <c r="L21" s="978"/>
      <c r="M21" s="978"/>
      <c r="N21" s="979"/>
      <c r="O21" s="981"/>
      <c r="P21" s="982"/>
      <c r="Q21" s="982"/>
      <c r="R21" s="981"/>
      <c r="S21" s="982"/>
      <c r="T21" s="986"/>
      <c r="U21" s="990"/>
      <c r="V21" s="991"/>
      <c r="W21" s="991"/>
      <c r="X21" s="992"/>
    </row>
    <row r="22" spans="1:24" s="58" customFormat="1" ht="42" customHeight="1" x14ac:dyDescent="0.4">
      <c r="A22" s="993" t="s">
        <v>46</v>
      </c>
      <c r="B22" s="995" t="s">
        <v>157</v>
      </c>
      <c r="C22" s="996"/>
      <c r="D22" s="997">
        <f>入力ページ!E37</f>
        <v>0</v>
      </c>
      <c r="E22" s="998"/>
      <c r="F22" s="999"/>
      <c r="G22" s="997">
        <f>入力ページ!E38</f>
        <v>0</v>
      </c>
      <c r="H22" s="998"/>
      <c r="I22" s="999"/>
      <c r="J22" s="997">
        <f>入力ページ!E39</f>
        <v>0</v>
      </c>
      <c r="K22" s="998"/>
      <c r="L22" s="998"/>
      <c r="M22" s="998"/>
      <c r="N22" s="1000"/>
      <c r="O22" s="1001"/>
      <c r="P22" s="1002"/>
      <c r="Q22" s="1002"/>
      <c r="R22" s="1001"/>
      <c r="S22" s="1002"/>
      <c r="T22" s="1003"/>
      <c r="U22" s="1004">
        <f t="shared" ref="U22:U33" si="0">SUM(O22,R22)</f>
        <v>0</v>
      </c>
      <c r="V22" s="1004"/>
      <c r="W22" s="1004"/>
      <c r="X22" s="1005"/>
    </row>
    <row r="23" spans="1:24" s="58" customFormat="1" ht="42" customHeight="1" thickBot="1" x14ac:dyDescent="0.45">
      <c r="A23" s="994"/>
      <c r="B23" s="1006" t="s">
        <v>158</v>
      </c>
      <c r="C23" s="1007"/>
      <c r="D23" s="1008">
        <f>入力ページ!G37</f>
        <v>0</v>
      </c>
      <c r="E23" s="1009"/>
      <c r="F23" s="1010"/>
      <c r="G23" s="1008">
        <f>入力ページ!G38</f>
        <v>0</v>
      </c>
      <c r="H23" s="1009"/>
      <c r="I23" s="1010"/>
      <c r="J23" s="1008">
        <f>入力ページ!G39</f>
        <v>0</v>
      </c>
      <c r="K23" s="1009"/>
      <c r="L23" s="1009"/>
      <c r="M23" s="1009"/>
      <c r="N23" s="1011"/>
      <c r="O23" s="1012"/>
      <c r="P23" s="1013"/>
      <c r="Q23" s="1013"/>
      <c r="R23" s="1012"/>
      <c r="S23" s="1013"/>
      <c r="T23" s="1014"/>
      <c r="U23" s="1015">
        <f t="shared" si="0"/>
        <v>0</v>
      </c>
      <c r="V23" s="1015"/>
      <c r="W23" s="1015"/>
      <c r="X23" s="1016"/>
    </row>
    <row r="24" spans="1:24" s="58" customFormat="1" ht="42" customHeight="1" x14ac:dyDescent="0.4">
      <c r="A24" s="993" t="s">
        <v>47</v>
      </c>
      <c r="B24" s="995" t="s">
        <v>157</v>
      </c>
      <c r="C24" s="996"/>
      <c r="D24" s="997">
        <f>入力ページ!I37</f>
        <v>0</v>
      </c>
      <c r="E24" s="998"/>
      <c r="F24" s="999"/>
      <c r="G24" s="997">
        <f>入力ページ!I38</f>
        <v>0</v>
      </c>
      <c r="H24" s="998"/>
      <c r="I24" s="999"/>
      <c r="J24" s="997">
        <f>入力ページ!I39</f>
        <v>0</v>
      </c>
      <c r="K24" s="998"/>
      <c r="L24" s="998"/>
      <c r="M24" s="998"/>
      <c r="N24" s="1000"/>
      <c r="O24" s="1001"/>
      <c r="P24" s="1002"/>
      <c r="Q24" s="1002"/>
      <c r="R24" s="1001"/>
      <c r="S24" s="1002"/>
      <c r="T24" s="1003"/>
      <c r="U24" s="1004">
        <f t="shared" si="0"/>
        <v>0</v>
      </c>
      <c r="V24" s="1004"/>
      <c r="W24" s="1004"/>
      <c r="X24" s="1005"/>
    </row>
    <row r="25" spans="1:24" s="58" customFormat="1" ht="42" customHeight="1" thickBot="1" x14ac:dyDescent="0.45">
      <c r="A25" s="994"/>
      <c r="B25" s="1006" t="s">
        <v>158</v>
      </c>
      <c r="C25" s="1007"/>
      <c r="D25" s="1008">
        <f>入力ページ!K37</f>
        <v>0</v>
      </c>
      <c r="E25" s="1009"/>
      <c r="F25" s="1010"/>
      <c r="G25" s="1008">
        <f>入力ページ!K38</f>
        <v>0</v>
      </c>
      <c r="H25" s="1009"/>
      <c r="I25" s="1010"/>
      <c r="J25" s="1008">
        <f>入力ページ!K39</f>
        <v>0</v>
      </c>
      <c r="K25" s="1009"/>
      <c r="L25" s="1009"/>
      <c r="M25" s="1009"/>
      <c r="N25" s="1011"/>
      <c r="O25" s="1012"/>
      <c r="P25" s="1013"/>
      <c r="Q25" s="1013"/>
      <c r="R25" s="1012"/>
      <c r="S25" s="1013"/>
      <c r="T25" s="1014"/>
      <c r="U25" s="1015">
        <f t="shared" si="0"/>
        <v>0</v>
      </c>
      <c r="V25" s="1015"/>
      <c r="W25" s="1015"/>
      <c r="X25" s="1016"/>
    </row>
    <row r="26" spans="1:24" s="58" customFormat="1" ht="42" customHeight="1" x14ac:dyDescent="0.4">
      <c r="A26" s="993" t="s">
        <v>58</v>
      </c>
      <c r="B26" s="995" t="s">
        <v>157</v>
      </c>
      <c r="C26" s="996"/>
      <c r="D26" s="997">
        <f>入力ページ!M37</f>
        <v>0</v>
      </c>
      <c r="E26" s="998"/>
      <c r="F26" s="999"/>
      <c r="G26" s="997">
        <f>入力ページ!M38</f>
        <v>0</v>
      </c>
      <c r="H26" s="998"/>
      <c r="I26" s="999"/>
      <c r="J26" s="997">
        <f>入力ページ!M39</f>
        <v>0</v>
      </c>
      <c r="K26" s="998"/>
      <c r="L26" s="998"/>
      <c r="M26" s="998"/>
      <c r="N26" s="1000"/>
      <c r="O26" s="1001"/>
      <c r="P26" s="1002"/>
      <c r="Q26" s="1002"/>
      <c r="R26" s="1001"/>
      <c r="S26" s="1002"/>
      <c r="T26" s="1003"/>
      <c r="U26" s="1004">
        <f t="shared" si="0"/>
        <v>0</v>
      </c>
      <c r="V26" s="1004"/>
      <c r="W26" s="1004"/>
      <c r="X26" s="1005"/>
    </row>
    <row r="27" spans="1:24" s="58" customFormat="1" ht="42" customHeight="1" thickBot="1" x14ac:dyDescent="0.45">
      <c r="A27" s="994"/>
      <c r="B27" s="1006" t="s">
        <v>158</v>
      </c>
      <c r="C27" s="1007"/>
      <c r="D27" s="1008">
        <f>入力ページ!O37</f>
        <v>0</v>
      </c>
      <c r="E27" s="1009"/>
      <c r="F27" s="1010"/>
      <c r="G27" s="1008">
        <f>入力ページ!O38</f>
        <v>0</v>
      </c>
      <c r="H27" s="1009"/>
      <c r="I27" s="1010"/>
      <c r="J27" s="1008">
        <f>入力ページ!O39</f>
        <v>0</v>
      </c>
      <c r="K27" s="1009"/>
      <c r="L27" s="1009"/>
      <c r="M27" s="1009"/>
      <c r="N27" s="1011"/>
      <c r="O27" s="1012"/>
      <c r="P27" s="1013"/>
      <c r="Q27" s="1013"/>
      <c r="R27" s="1012"/>
      <c r="S27" s="1013"/>
      <c r="T27" s="1014"/>
      <c r="U27" s="1015">
        <f t="shared" si="0"/>
        <v>0</v>
      </c>
      <c r="V27" s="1015"/>
      <c r="W27" s="1015"/>
      <c r="X27" s="1016"/>
    </row>
    <row r="28" spans="1:24" s="58" customFormat="1" ht="42" customHeight="1" x14ac:dyDescent="0.4">
      <c r="A28" s="993" t="s">
        <v>159</v>
      </c>
      <c r="B28" s="995" t="s">
        <v>157</v>
      </c>
      <c r="C28" s="996"/>
      <c r="D28" s="997">
        <f>入力ページ!Q37</f>
        <v>0</v>
      </c>
      <c r="E28" s="998"/>
      <c r="F28" s="999"/>
      <c r="G28" s="997">
        <f>入力ページ!Q38</f>
        <v>0</v>
      </c>
      <c r="H28" s="998"/>
      <c r="I28" s="999"/>
      <c r="J28" s="997">
        <f>入力ページ!Q39</f>
        <v>0</v>
      </c>
      <c r="K28" s="998"/>
      <c r="L28" s="998"/>
      <c r="M28" s="998"/>
      <c r="N28" s="1000"/>
      <c r="O28" s="1001"/>
      <c r="P28" s="1002"/>
      <c r="Q28" s="1002"/>
      <c r="R28" s="1001"/>
      <c r="S28" s="1002"/>
      <c r="T28" s="1003"/>
      <c r="U28" s="1004">
        <f t="shared" si="0"/>
        <v>0</v>
      </c>
      <c r="V28" s="1004"/>
      <c r="W28" s="1004"/>
      <c r="X28" s="1005"/>
    </row>
    <row r="29" spans="1:24" s="58" customFormat="1" ht="42" customHeight="1" thickBot="1" x14ac:dyDescent="0.45">
      <c r="A29" s="994"/>
      <c r="B29" s="1006" t="s">
        <v>158</v>
      </c>
      <c r="C29" s="1007"/>
      <c r="D29" s="1008">
        <f>入力ページ!S37</f>
        <v>0</v>
      </c>
      <c r="E29" s="1009"/>
      <c r="F29" s="1010"/>
      <c r="G29" s="1008">
        <f>入力ページ!S38</f>
        <v>0</v>
      </c>
      <c r="H29" s="1009"/>
      <c r="I29" s="1010"/>
      <c r="J29" s="1008">
        <f>入力ページ!S39</f>
        <v>0</v>
      </c>
      <c r="K29" s="1009"/>
      <c r="L29" s="1009"/>
      <c r="M29" s="1009"/>
      <c r="N29" s="1011"/>
      <c r="O29" s="1012"/>
      <c r="P29" s="1013"/>
      <c r="Q29" s="1013"/>
      <c r="R29" s="1012"/>
      <c r="S29" s="1013"/>
      <c r="T29" s="1014"/>
      <c r="U29" s="1015">
        <f t="shared" si="0"/>
        <v>0</v>
      </c>
      <c r="V29" s="1015"/>
      <c r="W29" s="1015"/>
      <c r="X29" s="1016"/>
    </row>
    <row r="30" spans="1:24" s="58" customFormat="1" ht="42" customHeight="1" x14ac:dyDescent="0.4">
      <c r="A30" s="1017" t="s">
        <v>160</v>
      </c>
      <c r="B30" s="995" t="s">
        <v>157</v>
      </c>
      <c r="C30" s="996"/>
      <c r="D30" s="1018">
        <f>入力ページ!U37</f>
        <v>0</v>
      </c>
      <c r="E30" s="1019"/>
      <c r="F30" s="1019"/>
      <c r="G30" s="1018">
        <f>入力ページ!U38</f>
        <v>0</v>
      </c>
      <c r="H30" s="1019"/>
      <c r="I30" s="1020"/>
      <c r="J30" s="997">
        <f>入力ページ!U39</f>
        <v>0</v>
      </c>
      <c r="K30" s="998"/>
      <c r="L30" s="998"/>
      <c r="M30" s="998"/>
      <c r="N30" s="1000"/>
      <c r="O30" s="1001"/>
      <c r="P30" s="1002"/>
      <c r="Q30" s="1002"/>
      <c r="R30" s="1001"/>
      <c r="S30" s="1002"/>
      <c r="T30" s="1003"/>
      <c r="U30" s="1004">
        <f t="shared" si="0"/>
        <v>0</v>
      </c>
      <c r="V30" s="1004"/>
      <c r="W30" s="1004"/>
      <c r="X30" s="1005"/>
    </row>
    <row r="31" spans="1:24" s="58" customFormat="1" ht="42" customHeight="1" thickBot="1" x14ac:dyDescent="0.45">
      <c r="A31" s="1017"/>
      <c r="B31" s="1006" t="s">
        <v>158</v>
      </c>
      <c r="C31" s="1007"/>
      <c r="D31" s="1021">
        <f>入力ページ!W37</f>
        <v>0</v>
      </c>
      <c r="E31" s="1022"/>
      <c r="F31" s="1022"/>
      <c r="G31" s="1021">
        <f>入力ページ!W38</f>
        <v>0</v>
      </c>
      <c r="H31" s="1022"/>
      <c r="I31" s="1023"/>
      <c r="J31" s="1008">
        <f>入力ページ!W39</f>
        <v>0</v>
      </c>
      <c r="K31" s="1009"/>
      <c r="L31" s="1009"/>
      <c r="M31" s="1009"/>
      <c r="N31" s="1011"/>
      <c r="O31" s="1012"/>
      <c r="P31" s="1013"/>
      <c r="Q31" s="1013"/>
      <c r="R31" s="1012"/>
      <c r="S31" s="1013"/>
      <c r="T31" s="1014"/>
      <c r="U31" s="1015">
        <f t="shared" si="0"/>
        <v>0</v>
      </c>
      <c r="V31" s="1015"/>
      <c r="W31" s="1015"/>
      <c r="X31" s="1016"/>
    </row>
    <row r="32" spans="1:24" s="58" customFormat="1" ht="42" customHeight="1" x14ac:dyDescent="0.4">
      <c r="A32" s="993" t="s">
        <v>161</v>
      </c>
      <c r="B32" s="995" t="s">
        <v>157</v>
      </c>
      <c r="C32" s="996"/>
      <c r="D32" s="1043">
        <f>入力ページ!Y37</f>
        <v>0</v>
      </c>
      <c r="E32" s="1044"/>
      <c r="F32" s="1044"/>
      <c r="G32" s="1043">
        <f>入力ページ!Y38</f>
        <v>0</v>
      </c>
      <c r="H32" s="1044"/>
      <c r="I32" s="1045"/>
      <c r="J32" s="997">
        <f>入力ページ!Y39</f>
        <v>0</v>
      </c>
      <c r="K32" s="998"/>
      <c r="L32" s="998"/>
      <c r="M32" s="998"/>
      <c r="N32" s="1000"/>
      <c r="O32" s="1001"/>
      <c r="P32" s="1002"/>
      <c r="Q32" s="1002"/>
      <c r="R32" s="1001"/>
      <c r="S32" s="1002"/>
      <c r="T32" s="1003"/>
      <c r="U32" s="1004">
        <f t="shared" si="0"/>
        <v>0</v>
      </c>
      <c r="V32" s="1004"/>
      <c r="W32" s="1004"/>
      <c r="X32" s="1005"/>
    </row>
    <row r="33" spans="1:24" s="58" customFormat="1" ht="42" customHeight="1" thickBot="1" x14ac:dyDescent="0.45">
      <c r="A33" s="1042"/>
      <c r="B33" s="1033" t="s">
        <v>158</v>
      </c>
      <c r="C33" s="1034"/>
      <c r="D33" s="1035">
        <f>入力ページ!AA37</f>
        <v>0</v>
      </c>
      <c r="E33" s="1036"/>
      <c r="F33" s="1036"/>
      <c r="G33" s="1035">
        <f>入力ページ!AA38</f>
        <v>0</v>
      </c>
      <c r="H33" s="1036"/>
      <c r="I33" s="1037"/>
      <c r="J33" s="1035">
        <f>入力ページ!AA39</f>
        <v>0</v>
      </c>
      <c r="K33" s="1036"/>
      <c r="L33" s="1036"/>
      <c r="M33" s="1036"/>
      <c r="N33" s="1038"/>
      <c r="O33" s="1039"/>
      <c r="P33" s="1040"/>
      <c r="Q33" s="1040"/>
      <c r="R33" s="1039"/>
      <c r="S33" s="1040"/>
      <c r="T33" s="1041"/>
      <c r="U33" s="1036">
        <f t="shared" si="0"/>
        <v>0</v>
      </c>
      <c r="V33" s="1036"/>
      <c r="W33" s="1036"/>
      <c r="X33" s="1038"/>
    </row>
    <row r="34" spans="1:24" s="58" customFormat="1" ht="42" customHeight="1" thickTop="1" x14ac:dyDescent="0.4">
      <c r="A34" s="1017" t="s">
        <v>52</v>
      </c>
      <c r="B34" s="1024" t="s">
        <v>157</v>
      </c>
      <c r="C34" s="1025"/>
      <c r="D34" s="1026">
        <f>入力ページ!AC37</f>
        <v>0</v>
      </c>
      <c r="E34" s="1027"/>
      <c r="F34" s="1027"/>
      <c r="G34" s="1026">
        <f>入力ページ!AC38</f>
        <v>0</v>
      </c>
      <c r="H34" s="1027"/>
      <c r="I34" s="1027"/>
      <c r="J34" s="1028">
        <f>入力ページ!AC39</f>
        <v>0</v>
      </c>
      <c r="K34" s="1029"/>
      <c r="L34" s="1029"/>
      <c r="M34" s="1029"/>
      <c r="N34" s="1030"/>
      <c r="O34" s="1031">
        <f>SUM(O22,O24,O26,O28,O30,O32)</f>
        <v>0</v>
      </c>
      <c r="P34" s="1032"/>
      <c r="Q34" s="1032"/>
      <c r="R34" s="1031">
        <f>SUM(R22,R24,R26,R28,R30,R32)</f>
        <v>0</v>
      </c>
      <c r="S34" s="1032"/>
      <c r="T34" s="1046"/>
      <c r="U34" s="1004">
        <f>SUM(U22,U24,U26,U28,U30,U32)</f>
        <v>0</v>
      </c>
      <c r="V34" s="1004"/>
      <c r="W34" s="1004"/>
      <c r="X34" s="1005"/>
    </row>
    <row r="35" spans="1:24" s="58" customFormat="1" ht="42" customHeight="1" thickBot="1" x14ac:dyDescent="0.45">
      <c r="A35" s="994"/>
      <c r="B35" s="1006" t="s">
        <v>158</v>
      </c>
      <c r="C35" s="1007"/>
      <c r="D35" s="1047">
        <f>入力ページ!AE37</f>
        <v>0</v>
      </c>
      <c r="E35" s="1048"/>
      <c r="F35" s="1048"/>
      <c r="G35" s="1047">
        <f>入力ページ!AE38</f>
        <v>0</v>
      </c>
      <c r="H35" s="1048"/>
      <c r="I35" s="1049"/>
      <c r="J35" s="1047">
        <f>入力ページ!AE39</f>
        <v>0</v>
      </c>
      <c r="K35" s="1048"/>
      <c r="L35" s="1048"/>
      <c r="M35" s="1048"/>
      <c r="N35" s="1050"/>
      <c r="O35" s="1051">
        <f>SUM(O23,O25,O27,O29,O31,O33)</f>
        <v>0</v>
      </c>
      <c r="P35" s="1015"/>
      <c r="Q35" s="1015"/>
      <c r="R35" s="1051">
        <f>SUM(R23,R25,R27,R29,R31,R33)</f>
        <v>0</v>
      </c>
      <c r="S35" s="1015"/>
      <c r="T35" s="1016"/>
      <c r="U35" s="1015">
        <f>SUM(U23,U25,U27,U29,U31,U33)</f>
        <v>0</v>
      </c>
      <c r="V35" s="1015"/>
      <c r="W35" s="1015"/>
      <c r="X35" s="1016"/>
    </row>
    <row r="36" spans="1:24" s="58" customFormat="1" ht="23.25" customHeight="1" x14ac:dyDescent="0.2">
      <c r="A36" s="1055" t="s">
        <v>162</v>
      </c>
      <c r="B36" s="1059" t="s">
        <v>163</v>
      </c>
      <c r="C36" s="1060"/>
      <c r="D36" s="1060"/>
      <c r="E36" s="1060"/>
      <c r="F36" s="245" t="s">
        <v>139</v>
      </c>
      <c r="G36" s="246">
        <f>入力ページ!G17</f>
        <v>0</v>
      </c>
      <c r="H36" s="247" t="s">
        <v>140</v>
      </c>
      <c r="I36" s="1063">
        <f>入力ページ!I17</f>
        <v>0</v>
      </c>
      <c r="J36" s="1063"/>
      <c r="K36" s="248"/>
      <c r="L36" s="248"/>
      <c r="M36" s="248"/>
      <c r="N36" s="248"/>
      <c r="O36" s="248"/>
      <c r="P36" s="248"/>
      <c r="Q36" s="1064"/>
      <c r="R36" s="1064"/>
      <c r="S36" s="1064"/>
      <c r="T36" s="1064"/>
      <c r="U36" s="249"/>
      <c r="V36" s="250"/>
      <c r="W36" s="249"/>
      <c r="X36" s="251"/>
    </row>
    <row r="37" spans="1:24" s="58" customFormat="1" ht="29.25" customHeight="1" x14ac:dyDescent="0.4">
      <c r="A37" s="1056"/>
      <c r="B37" s="1061"/>
      <c r="C37" s="1062"/>
      <c r="D37" s="1062"/>
      <c r="E37" s="1062"/>
      <c r="F37" s="202"/>
      <c r="G37" s="1065" t="str">
        <f>IF(入力ページ!L17&lt;&gt;"",入力ページ!L17&amp;入力ページ!N17&amp;入力ページ!O17,"")</f>
        <v/>
      </c>
      <c r="H37" s="1065"/>
      <c r="I37" s="1065"/>
      <c r="J37" s="1065"/>
      <c r="K37" s="1065"/>
      <c r="L37" s="1065"/>
      <c r="M37" s="1065"/>
      <c r="N37" s="1065"/>
      <c r="O37" s="1065"/>
      <c r="P37" s="1065"/>
      <c r="Q37" s="1065"/>
      <c r="R37" s="1065"/>
      <c r="S37" s="1065"/>
      <c r="T37" s="1065"/>
      <c r="U37" s="1065"/>
      <c r="V37" s="1065"/>
      <c r="W37" s="1065"/>
      <c r="X37" s="252"/>
    </row>
    <row r="38" spans="1:24" s="58" customFormat="1" ht="29.25" customHeight="1" x14ac:dyDescent="0.15">
      <c r="A38" s="1057"/>
      <c r="B38" s="1061" t="s">
        <v>164</v>
      </c>
      <c r="C38" s="1062"/>
      <c r="D38" s="1062"/>
      <c r="E38" s="1062"/>
      <c r="F38" s="253"/>
      <c r="G38" s="1065">
        <f>入力ページ!Q14</f>
        <v>0</v>
      </c>
      <c r="H38" s="1065"/>
      <c r="I38" s="1065"/>
      <c r="J38" s="1065"/>
      <c r="K38" s="1065"/>
      <c r="L38" s="1065"/>
      <c r="M38" s="1065"/>
      <c r="N38" s="1065"/>
      <c r="O38" s="1065"/>
      <c r="P38" s="1065"/>
      <c r="Q38" s="1065"/>
      <c r="R38" s="1065"/>
      <c r="S38" s="1065"/>
      <c r="T38" s="1065"/>
      <c r="U38" s="1065"/>
      <c r="V38" s="1065"/>
      <c r="W38" s="1065"/>
      <c r="X38" s="254"/>
    </row>
    <row r="39" spans="1:24" s="58" customFormat="1" ht="29.25" customHeight="1" x14ac:dyDescent="0.4">
      <c r="A39" s="1058"/>
      <c r="B39" s="1066" t="s">
        <v>165</v>
      </c>
      <c r="C39" s="1067"/>
      <c r="D39" s="1067"/>
      <c r="E39" s="1067"/>
      <c r="F39" s="255"/>
      <c r="G39" s="1068">
        <f>入力ページ!Q19</f>
        <v>0</v>
      </c>
      <c r="H39" s="1068"/>
      <c r="I39" s="256" t="s">
        <v>143</v>
      </c>
      <c r="J39" s="1052">
        <f>入力ページ!T19</f>
        <v>0</v>
      </c>
      <c r="K39" s="1052"/>
      <c r="L39" s="1052"/>
      <c r="M39" s="256" t="s">
        <v>144</v>
      </c>
      <c r="N39" s="1052">
        <f>入力ページ!W19</f>
        <v>0</v>
      </c>
      <c r="O39" s="1052"/>
      <c r="P39" s="257"/>
      <c r="Q39" s="258"/>
      <c r="R39" s="258"/>
      <c r="S39" s="258"/>
      <c r="T39" s="258"/>
      <c r="U39" s="258"/>
      <c r="V39" s="258"/>
      <c r="W39" s="258"/>
      <c r="X39" s="259"/>
    </row>
    <row r="40" spans="1:24" s="58" customFormat="1" ht="17.25" customHeight="1" x14ac:dyDescent="0.4">
      <c r="A40" s="260" t="s">
        <v>166</v>
      </c>
      <c r="B40" s="1053" t="s">
        <v>167</v>
      </c>
      <c r="C40" s="1053"/>
      <c r="D40" s="1053"/>
      <c r="E40" s="1053"/>
      <c r="F40" s="1053"/>
      <c r="G40" s="1053"/>
      <c r="H40" s="1053"/>
      <c r="I40" s="1053"/>
      <c r="J40" s="1053"/>
      <c r="K40" s="1053"/>
      <c r="L40" s="1053"/>
      <c r="M40" s="1053"/>
      <c r="N40" s="1053"/>
      <c r="O40" s="91"/>
      <c r="P40" s="91"/>
      <c r="Q40" s="91"/>
      <c r="R40" s="91"/>
      <c r="S40" s="91"/>
      <c r="T40" s="91"/>
      <c r="U40" s="91"/>
      <c r="V40" s="91"/>
      <c r="W40" s="91"/>
      <c r="X40" s="91"/>
    </row>
    <row r="41" spans="1:24" s="58" customFormat="1" ht="17.25" customHeight="1" x14ac:dyDescent="0.4">
      <c r="A41" s="260" t="s">
        <v>168</v>
      </c>
      <c r="B41" s="1054" t="s">
        <v>169</v>
      </c>
      <c r="C41" s="1054"/>
      <c r="D41" s="1054"/>
      <c r="E41" s="1054"/>
      <c r="F41" s="1054"/>
      <c r="G41" s="1054"/>
      <c r="H41" s="1054"/>
      <c r="I41" s="1054"/>
      <c r="J41" s="1054"/>
      <c r="K41" s="1054"/>
      <c r="L41" s="1054"/>
      <c r="M41" s="1054"/>
      <c r="N41" s="1054"/>
      <c r="O41" s="1054"/>
      <c r="P41" s="1054"/>
      <c r="Q41" s="1054"/>
      <c r="R41" s="1054"/>
      <c r="S41" s="1054"/>
      <c r="T41" s="1054"/>
      <c r="U41" s="1054"/>
      <c r="V41" s="1054"/>
      <c r="W41" s="1054"/>
      <c r="X41" s="1054"/>
    </row>
  </sheetData>
  <sheetProtection sheet="1" selectLockedCells="1"/>
  <mergeCells count="157">
    <mergeCell ref="A36:A39"/>
    <mergeCell ref="B36:E37"/>
    <mergeCell ref="I36:J36"/>
    <mergeCell ref="Q36:T36"/>
    <mergeCell ref="G37:W37"/>
    <mergeCell ref="B38:E38"/>
    <mergeCell ref="G38:W38"/>
    <mergeCell ref="B39:E39"/>
    <mergeCell ref="G39:H39"/>
    <mergeCell ref="J39:L39"/>
    <mergeCell ref="D35:F35"/>
    <mergeCell ref="G35:I35"/>
    <mergeCell ref="J35:N35"/>
    <mergeCell ref="O35:Q35"/>
    <mergeCell ref="R35:T35"/>
    <mergeCell ref="U35:X35"/>
    <mergeCell ref="N39:O39"/>
    <mergeCell ref="B40:N40"/>
    <mergeCell ref="B41:X41"/>
    <mergeCell ref="A34:A35"/>
    <mergeCell ref="B34:C34"/>
    <mergeCell ref="D34:F34"/>
    <mergeCell ref="G34:I34"/>
    <mergeCell ref="J34:N34"/>
    <mergeCell ref="O34:Q34"/>
    <mergeCell ref="R32:T32"/>
    <mergeCell ref="U32:X32"/>
    <mergeCell ref="B33:C33"/>
    <mergeCell ref="D33:F33"/>
    <mergeCell ref="G33:I33"/>
    <mergeCell ref="J33:N33"/>
    <mergeCell ref="O33:Q33"/>
    <mergeCell ref="R33:T33"/>
    <mergeCell ref="U33:X33"/>
    <mergeCell ref="A32:A33"/>
    <mergeCell ref="B32:C32"/>
    <mergeCell ref="D32:F32"/>
    <mergeCell ref="G32:I32"/>
    <mergeCell ref="J32:N32"/>
    <mergeCell ref="O32:Q32"/>
    <mergeCell ref="R34:T34"/>
    <mergeCell ref="U34:X34"/>
    <mergeCell ref="B35:C35"/>
    <mergeCell ref="G28:I28"/>
    <mergeCell ref="J28:N28"/>
    <mergeCell ref="O28:Q28"/>
    <mergeCell ref="R30:T30"/>
    <mergeCell ref="U30:X30"/>
    <mergeCell ref="B31:C31"/>
    <mergeCell ref="D31:F31"/>
    <mergeCell ref="G31:I31"/>
    <mergeCell ref="J31:N31"/>
    <mergeCell ref="O31:Q31"/>
    <mergeCell ref="R31:T31"/>
    <mergeCell ref="U31:X31"/>
    <mergeCell ref="D27:F27"/>
    <mergeCell ref="G27:I27"/>
    <mergeCell ref="J27:N27"/>
    <mergeCell ref="O27:Q27"/>
    <mergeCell ref="R27:T27"/>
    <mergeCell ref="U27:X27"/>
    <mergeCell ref="A30:A31"/>
    <mergeCell ref="B30:C30"/>
    <mergeCell ref="D30:F30"/>
    <mergeCell ref="G30:I30"/>
    <mergeCell ref="J30:N30"/>
    <mergeCell ref="O30:Q30"/>
    <mergeCell ref="R28:T28"/>
    <mergeCell ref="U28:X28"/>
    <mergeCell ref="B29:C29"/>
    <mergeCell ref="D29:F29"/>
    <mergeCell ref="G29:I29"/>
    <mergeCell ref="J29:N29"/>
    <mergeCell ref="O29:Q29"/>
    <mergeCell ref="R29:T29"/>
    <mergeCell ref="U29:X29"/>
    <mergeCell ref="A28:A29"/>
    <mergeCell ref="B28:C28"/>
    <mergeCell ref="D28:F28"/>
    <mergeCell ref="A26:A27"/>
    <mergeCell ref="B26:C26"/>
    <mergeCell ref="D26:F26"/>
    <mergeCell ref="G26:I26"/>
    <mergeCell ref="J26:N26"/>
    <mergeCell ref="O26:Q26"/>
    <mergeCell ref="R24:T24"/>
    <mergeCell ref="U24:X24"/>
    <mergeCell ref="B25:C25"/>
    <mergeCell ref="D25:F25"/>
    <mergeCell ref="G25:I25"/>
    <mergeCell ref="J25:N25"/>
    <mergeCell ref="O25:Q25"/>
    <mergeCell ref="R25:T25"/>
    <mergeCell ref="U25:X25"/>
    <mergeCell ref="A24:A25"/>
    <mergeCell ref="B24:C24"/>
    <mergeCell ref="D24:F24"/>
    <mergeCell ref="G24:I24"/>
    <mergeCell ref="J24:N24"/>
    <mergeCell ref="O24:Q24"/>
    <mergeCell ref="R26:T26"/>
    <mergeCell ref="U26:X26"/>
    <mergeCell ref="B27:C27"/>
    <mergeCell ref="A22:A23"/>
    <mergeCell ref="B22:C22"/>
    <mergeCell ref="D22:F22"/>
    <mergeCell ref="G22:I22"/>
    <mergeCell ref="J22:N22"/>
    <mergeCell ref="O22:Q22"/>
    <mergeCell ref="R22:T22"/>
    <mergeCell ref="U22:X22"/>
    <mergeCell ref="B23:C23"/>
    <mergeCell ref="D23:F23"/>
    <mergeCell ref="G23:I23"/>
    <mergeCell ref="J23:N23"/>
    <mergeCell ref="O23:Q23"/>
    <mergeCell ref="R23:T23"/>
    <mergeCell ref="U23:X23"/>
    <mergeCell ref="A18:C18"/>
    <mergeCell ref="F18:H18"/>
    <mergeCell ref="K18:L18"/>
    <mergeCell ref="M18:O18"/>
    <mergeCell ref="P18:R18"/>
    <mergeCell ref="A19:C21"/>
    <mergeCell ref="D19:N19"/>
    <mergeCell ref="O19:X19"/>
    <mergeCell ref="D20:F21"/>
    <mergeCell ref="G20:I21"/>
    <mergeCell ref="J20:N21"/>
    <mergeCell ref="O20:Q21"/>
    <mergeCell ref="R20:T21"/>
    <mergeCell ref="U20:X21"/>
    <mergeCell ref="A15:C15"/>
    <mergeCell ref="D15:X15"/>
    <mergeCell ref="A16:C16"/>
    <mergeCell ref="D16:X16"/>
    <mergeCell ref="A17:C17"/>
    <mergeCell ref="D17:E17"/>
    <mergeCell ref="K17:L17"/>
    <mergeCell ref="L10:X10"/>
    <mergeCell ref="L11:M11"/>
    <mergeCell ref="O11:P11"/>
    <mergeCell ref="R11:S11"/>
    <mergeCell ref="A13:X13"/>
    <mergeCell ref="A14:X14"/>
    <mergeCell ref="G7:H8"/>
    <mergeCell ref="I7:J8"/>
    <mergeCell ref="K7:L7"/>
    <mergeCell ref="O7:P7"/>
    <mergeCell ref="L8:X8"/>
    <mergeCell ref="L9:X9"/>
    <mergeCell ref="A2:I2"/>
    <mergeCell ref="A3:X3"/>
    <mergeCell ref="A4:G4"/>
    <mergeCell ref="P4:Q4"/>
    <mergeCell ref="A5:G5"/>
    <mergeCell ref="A6:X6"/>
  </mergeCells>
  <phoneticPr fontId="3"/>
  <printOptions horizontalCentered="1" verticalCentered="1"/>
  <pageMargins left="0.6692913385826772" right="0.35433070866141736" top="0.35433070866141736" bottom="0.51181102362204722" header="0" footer="0"/>
  <pageSetup paperSize="9" scale="61" orientation="portrait" blackAndWhite="1" r:id="rId1"/>
  <headerFooter differentFirst="1" scaleWithDoc="0">
    <oddFooter>&amp;R⑥</oddFooter>
    <firstFooter>&amp;L&amp;G&amp;R⑥</first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◎施設管理</vt:lpstr>
      <vt:lpstr>入力ページ</vt:lpstr>
      <vt:lpstr>⑥利用計画書</vt:lpstr>
      <vt:lpstr>①許可申請</vt:lpstr>
      <vt:lpstr>①許可申請!Print_Area</vt:lpstr>
      <vt:lpstr>⑥利用計画書!Print_Area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tochigi.user26</dc:creator>
  <cp:lastModifiedBy>tochigi.user25</cp:lastModifiedBy>
  <cp:lastPrinted>2026-01-04T05:50:15Z</cp:lastPrinted>
  <dcterms:created xsi:type="dcterms:W3CDTF">2025-12-12T05:42:53Z</dcterms:created>
  <dcterms:modified xsi:type="dcterms:W3CDTF">2026-01-08T07:47:13Z</dcterms:modified>
</cp:coreProperties>
</file>