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Ｃ 社教班\01 R7\★団体計画書\R8年度用\"/>
    </mc:Choice>
  </mc:AlternateContent>
  <xr:revisionPtr revIDLastSave="0" documentId="13_ncr:1_{F5BF705D-59C6-42C0-A312-EB2C7177EA37}" xr6:coauthVersionLast="47" xr6:coauthVersionMax="47" xr10:uidLastSave="{00000000-0000-0000-0000-000000000000}"/>
  <bookViews>
    <workbookView xWindow="1905" yWindow="1905" windowWidth="15375" windowHeight="7785" firstSheet="2" activeTab="3" xr2:uid="{93A6D5CD-8B19-4D5A-8903-A735E7E11F4D}"/>
  </bookViews>
  <sheets>
    <sheet name="◎施設管理" sheetId="4" state="hidden" r:id="rId1"/>
    <sheet name="入力ページ" sheetId="1" r:id="rId2"/>
    <sheet name="⑥利用計画書" sheetId="2" r:id="rId3"/>
    <sheet name="①許可申請" sheetId="3" r:id="rId4"/>
  </sheets>
  <externalReferences>
    <externalReference r:id="rId5"/>
  </externalReferences>
  <definedNames>
    <definedName name="ExtraCredit" localSheetId="0">#REF!</definedName>
    <definedName name="ExtraCredit" localSheetId="1">#REF!</definedName>
    <definedName name="ExtraCredit">#REF!</definedName>
    <definedName name="MoreFruit" localSheetId="0">#REF!</definedName>
    <definedName name="MoreFruit" localSheetId="1">#REF!</definedName>
    <definedName name="MoreFruit">#REF!</definedName>
    <definedName name="MoreItem" localSheetId="0">#REF!</definedName>
    <definedName name="MoreItem" localSheetId="1">#REF!</definedName>
    <definedName name="MoreItem">#REF!</definedName>
    <definedName name="MoreItems" localSheetId="0">#REF!</definedName>
    <definedName name="MoreItems" localSheetId="1">#REF!</definedName>
    <definedName name="MoreItems">#REF!</definedName>
    <definedName name="_xlnm.Print_Area" localSheetId="3">①許可申請!$A$2:$X$41</definedName>
    <definedName name="_xlnm.Print_Area" localSheetId="2">⑥利用計画書!$B$8:$AT$97</definedName>
    <definedName name="SUMExtraCredit" localSheetId="0">#REF!</definedName>
    <definedName name="SUMExtraCredit" localSheetId="1">#REF!</definedName>
    <definedName name="SUMExtraCredit">#REF!</definedName>
    <definedName name="SUMIF" localSheetId="0">#REF!</definedName>
    <definedName name="SUMIF" localSheetId="1">#REF!</definedName>
    <definedName name="SUMIF">#REF!</definedName>
    <definedName name="SUMIFExtraCredit" localSheetId="0">#REF!</definedName>
    <definedName name="SUMIFExtraCredit" localSheetId="1">#REF!</definedName>
    <definedName name="SUMIFExtraCredit">#REF!</definedName>
    <definedName name="果物" localSheetId="0">#REF!</definedName>
    <definedName name="果物" localSheetId="1">#REF!</definedName>
    <definedName name="果物">#REF!</definedName>
    <definedName name="項目" localSheetId="0">#REF!</definedName>
    <definedName name="項目" localSheetId="1">#REF!</definedName>
    <definedName name="項目">#REF!</definedName>
    <definedName name="集計" localSheetId="0">#REF!</definedName>
    <definedName name="集計" localSheetId="1">#REF!</definedName>
    <definedName name="集計">#REF!</definedName>
    <definedName name="肉類" localSheetId="0">#REF!</definedName>
    <definedName name="肉類" localSheetId="1">#REF!</definedName>
    <definedName name="肉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2" l="1"/>
  <c r="R27" i="1"/>
  <c r="J24" i="1"/>
  <c r="H21" i="1"/>
  <c r="N39" i="3" l="1"/>
  <c r="J39" i="3"/>
  <c r="G39" i="3"/>
  <c r="G38" i="3"/>
  <c r="G37" i="3"/>
  <c r="I36" i="3"/>
  <c r="G36" i="3"/>
  <c r="R35" i="3"/>
  <c r="O35" i="3"/>
  <c r="R34" i="3"/>
  <c r="O34" i="3"/>
  <c r="U33" i="3"/>
  <c r="G33" i="3"/>
  <c r="D33" i="3"/>
  <c r="U32" i="3"/>
  <c r="G32" i="3"/>
  <c r="D32" i="3"/>
  <c r="U31" i="3"/>
  <c r="G31" i="3"/>
  <c r="D31" i="3"/>
  <c r="U30" i="3"/>
  <c r="G30" i="3"/>
  <c r="D30" i="3"/>
  <c r="U29" i="3"/>
  <c r="G29" i="3"/>
  <c r="D29" i="3"/>
  <c r="U28" i="3"/>
  <c r="G28" i="3"/>
  <c r="D28" i="3"/>
  <c r="U27" i="3"/>
  <c r="G27" i="3"/>
  <c r="D27" i="3"/>
  <c r="U26" i="3"/>
  <c r="G26" i="3"/>
  <c r="D26" i="3"/>
  <c r="U25" i="3"/>
  <c r="G25" i="3"/>
  <c r="D25" i="3"/>
  <c r="U24" i="3"/>
  <c r="G24" i="3"/>
  <c r="D24" i="3"/>
  <c r="U23" i="3"/>
  <c r="U35" i="3" s="1"/>
  <c r="G23" i="3"/>
  <c r="D23" i="3"/>
  <c r="U22" i="3"/>
  <c r="U34" i="3" s="1"/>
  <c r="G22" i="3"/>
  <c r="D22" i="3"/>
  <c r="T18" i="3"/>
  <c r="J18" i="3"/>
  <c r="U17" i="3"/>
  <c r="S17" i="3"/>
  <c r="K17" i="3"/>
  <c r="I17" i="3"/>
  <c r="G17" i="3"/>
  <c r="D17" i="3"/>
  <c r="D16" i="3"/>
  <c r="D15" i="3"/>
  <c r="R11" i="3"/>
  <c r="O11" i="3"/>
  <c r="L11" i="3"/>
  <c r="L10" i="3"/>
  <c r="L9" i="3"/>
  <c r="L8" i="3"/>
  <c r="O7" i="3"/>
  <c r="M7" i="3"/>
  <c r="U4" i="3"/>
  <c r="S4" i="3"/>
  <c r="P4" i="3"/>
  <c r="AM77" i="2"/>
  <c r="AM74" i="2"/>
  <c r="AM65" i="2"/>
  <c r="AM62" i="2"/>
  <c r="AQ57" i="2"/>
  <c r="AM57" i="2"/>
  <c r="AJ57" i="2"/>
  <c r="AH57" i="2"/>
  <c r="AD57" i="2"/>
  <c r="AA57" i="2"/>
  <c r="M57" i="2"/>
  <c r="J57" i="2"/>
  <c r="T56" i="2"/>
  <c r="P55" i="2"/>
  <c r="M55" i="2"/>
  <c r="J55" i="2"/>
  <c r="X54" i="2"/>
  <c r="U54" i="2"/>
  <c r="AM44" i="2"/>
  <c r="AM41" i="2"/>
  <c r="AM32" i="2"/>
  <c r="AM29" i="2"/>
  <c r="AM20" i="2"/>
  <c r="AM89" i="2" s="1"/>
  <c r="AM17" i="2"/>
  <c r="AQ12" i="2"/>
  <c r="AM12" i="2"/>
  <c r="AJ12" i="2"/>
  <c r="M12" i="2"/>
  <c r="J12" i="2"/>
  <c r="AH11" i="2"/>
  <c r="AE11" i="2"/>
  <c r="AB11" i="2"/>
  <c r="T11" i="2"/>
  <c r="M10" i="2"/>
  <c r="J10" i="2"/>
  <c r="BA9" i="2"/>
  <c r="AZ9" i="2"/>
  <c r="AY9" i="2"/>
  <c r="AX9" i="2"/>
  <c r="AG9" i="2"/>
  <c r="AG54" i="2" s="1"/>
  <c r="AE9" i="2"/>
  <c r="AE54" i="2" s="1"/>
  <c r="AB9" i="2"/>
  <c r="AB54" i="2" s="1"/>
  <c r="R9" i="2"/>
  <c r="R54" i="2" s="1"/>
  <c r="D9" i="2"/>
  <c r="D54" i="2" s="1"/>
  <c r="AX8" i="2"/>
  <c r="AW8" i="2"/>
  <c r="AV8" i="2"/>
  <c r="AC7" i="2"/>
  <c r="B6" i="2"/>
  <c r="B5" i="2"/>
  <c r="AM1" i="2"/>
  <c r="A106" i="1"/>
  <c r="AO66" i="1"/>
  <c r="B93" i="2"/>
  <c r="B81" i="2"/>
  <c r="B67" i="2"/>
  <c r="B46" i="2"/>
  <c r="B41" i="1"/>
  <c r="AA39" i="1"/>
  <c r="J33" i="3" s="1"/>
  <c r="Y39" i="1"/>
  <c r="J32" i="3" s="1"/>
  <c r="W39" i="1"/>
  <c r="J31" i="3" s="1"/>
  <c r="U39" i="1"/>
  <c r="J30" i="3" s="1"/>
  <c r="S39" i="1"/>
  <c r="J29" i="3" s="1"/>
  <c r="Q39" i="1"/>
  <c r="J28" i="3" s="1"/>
  <c r="O39" i="1"/>
  <c r="J27" i="3" s="1"/>
  <c r="M39" i="1"/>
  <c r="J26" i="3" s="1"/>
  <c r="K39" i="1"/>
  <c r="J25" i="3" s="1"/>
  <c r="I39" i="1"/>
  <c r="J24" i="3" s="1"/>
  <c r="G39" i="1"/>
  <c r="J23" i="3" s="1"/>
  <c r="E39" i="1"/>
  <c r="J22" i="3" s="1"/>
  <c r="AE38" i="1"/>
  <c r="G35" i="3" s="1"/>
  <c r="AC38" i="1"/>
  <c r="G34" i="3" s="1"/>
  <c r="AE37" i="1"/>
  <c r="D35" i="3" s="1"/>
  <c r="AC37" i="1"/>
  <c r="D34" i="3" s="1"/>
  <c r="B30" i="1"/>
  <c r="B29" i="1"/>
  <c r="B28" i="1"/>
  <c r="AD27" i="1"/>
  <c r="AT79" i="2" s="1"/>
  <c r="AC27" i="1"/>
  <c r="AR67" i="2" s="1"/>
  <c r="AB27" i="1"/>
  <c r="AT46" i="2" s="1"/>
  <c r="AA27" i="1"/>
  <c r="AT34" i="2" s="1"/>
  <c r="Z27" i="1"/>
  <c r="AT22" i="2" s="1"/>
  <c r="Z26" i="1"/>
  <c r="AR20" i="2" s="1"/>
  <c r="AE25" i="1"/>
  <c r="AR87" i="2" s="1"/>
  <c r="AD25" i="1"/>
  <c r="AR75" i="2" s="1"/>
  <c r="AC25" i="1"/>
  <c r="AR63" i="2" s="1"/>
  <c r="AB25" i="1"/>
  <c r="AR42" i="2" s="1"/>
  <c r="AA25" i="1"/>
  <c r="AR30" i="2" s="1"/>
  <c r="M25" i="1"/>
  <c r="B24" i="1"/>
  <c r="B22" i="1"/>
  <c r="AG5" i="2"/>
  <c r="AG7" i="2" s="1"/>
  <c r="B21" i="1"/>
  <c r="R20" i="1"/>
  <c r="AE26" i="1" s="1"/>
  <c r="AP68" i="1" s="1"/>
  <c r="AP69" i="1" s="1"/>
  <c r="K20" i="1"/>
  <c r="O22" i="1" s="1"/>
  <c r="B19" i="1"/>
  <c r="AG17" i="1"/>
  <c r="AF17" i="1"/>
  <c r="AD17" i="1"/>
  <c r="AE17" i="1" s="1"/>
  <c r="AC17" i="1"/>
  <c r="AG16" i="1"/>
  <c r="AF16" i="1"/>
  <c r="AD16" i="1"/>
  <c r="AE16" i="1" s="1"/>
  <c r="AC16" i="1"/>
  <c r="AB16" i="1" s="1"/>
  <c r="B16" i="1" s="1"/>
  <c r="B13" i="1"/>
  <c r="B11" i="1"/>
  <c r="B9" i="1"/>
  <c r="Q13" i="1"/>
  <c r="F13" i="1"/>
  <c r="AW9" i="2" l="1"/>
  <c r="AV9" i="2" s="1"/>
  <c r="M3" i="2" s="1"/>
  <c r="AE39" i="1"/>
  <c r="J35" i="3" s="1"/>
  <c r="M32" i="1"/>
  <c r="Q33" i="1" s="1"/>
  <c r="P12" i="2"/>
  <c r="AB17" i="1"/>
  <c r="B17" i="1" s="1"/>
  <c r="AO75" i="1"/>
  <c r="AO73" i="1"/>
  <c r="AP73" i="1"/>
  <c r="AP66" i="1"/>
  <c r="AI5" i="2"/>
  <c r="AI7" i="2" s="1"/>
  <c r="AK5" i="2"/>
  <c r="AK7" i="2" s="1"/>
  <c r="AM5" i="2"/>
  <c r="AM7" i="2" s="1"/>
  <c r="U20" i="1"/>
  <c r="N26" i="1" s="1"/>
  <c r="B27" i="1" s="1"/>
  <c r="O20" i="1"/>
  <c r="AT20" i="2"/>
  <c r="AO70" i="1"/>
  <c r="AO71" i="1" s="1"/>
  <c r="T55" i="2"/>
  <c r="T10" i="2"/>
  <c r="N20" i="1"/>
  <c r="AI9" i="2"/>
  <c r="AI54" i="2" s="1"/>
  <c r="P10" i="2"/>
  <c r="AR46" i="2"/>
  <c r="AT67" i="2"/>
  <c r="B69" i="2"/>
  <c r="AR89" i="2"/>
  <c r="AP74" i="1"/>
  <c r="B48" i="2"/>
  <c r="AT89" i="2"/>
  <c r="W17" i="3"/>
  <c r="AC39" i="1"/>
  <c r="AR34" i="2"/>
  <c r="B91" i="2"/>
  <c r="AE5" i="2"/>
  <c r="AE7" i="2" s="1"/>
  <c r="AR22" i="2"/>
  <c r="B79" i="2"/>
  <c r="AR79" i="2"/>
  <c r="P57" i="2"/>
  <c r="T22" i="1" l="1"/>
  <c r="Y22" i="1"/>
  <c r="AQ9" i="2" s="1"/>
  <c r="AQ54" i="2" s="1"/>
  <c r="V22" i="1"/>
  <c r="AB26" i="1"/>
  <c r="AA26" i="1"/>
  <c r="AC26" i="1"/>
  <c r="AD26" i="1"/>
  <c r="Z5" i="2"/>
  <c r="M2" i="2" s="1"/>
  <c r="E2" i="2" s="1"/>
  <c r="K6" i="1" s="1"/>
  <c r="B36" i="2"/>
  <c r="B34" i="2"/>
  <c r="F32" i="1"/>
  <c r="J34" i="3"/>
  <c r="C57" i="2"/>
  <c r="C12" i="2"/>
  <c r="B24" i="2"/>
  <c r="B22" i="2"/>
  <c r="AT77" i="2" l="1"/>
  <c r="AO68" i="1"/>
  <c r="AO69" i="1" s="1"/>
  <c r="AO74" i="1"/>
  <c r="AR77" i="2"/>
  <c r="AT65" i="2"/>
  <c r="AR65" i="2"/>
  <c r="AS28" i="1"/>
  <c r="AR32" i="2"/>
  <c r="AT32" i="2"/>
  <c r="AT44" i="2"/>
  <c r="AR44" i="2"/>
  <c r="Q17" i="3"/>
  <c r="AO65" i="1"/>
  <c r="C20" i="1"/>
  <c r="F20" i="1"/>
  <c r="AP65" i="1"/>
  <c r="H20" i="1"/>
  <c r="D20" i="1"/>
  <c r="AO9" i="2"/>
  <c r="AO54" i="2" s="1"/>
  <c r="G20" i="1"/>
  <c r="E20" i="1"/>
  <c r="O17" i="3"/>
  <c r="AL9" i="2"/>
  <c r="AL54" i="2" s="1"/>
  <c r="AG36" i="1"/>
  <c r="Q32" i="1"/>
  <c r="B32" i="1" s="1"/>
  <c r="D5" i="1" s="1"/>
  <c r="B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tochigi.user25</author>
  </authors>
  <commentList>
    <comment ref="K17" authorId="0" shapeId="0" xr:uid="{3B88768F-A057-4255-B6BB-E78E766F4276}">
      <text>
        <r>
          <rPr>
            <sz val="14"/>
            <color indexed="81"/>
            <rFont val="MS P ゴシック"/>
            <family val="3"/>
            <charset val="128"/>
          </rPr>
          <t>　白のセルは、入力ページの内容が自動で反映されます。水色の欄の入力をお願いします。　
　OTは宿泊の場合:1時間、日帰りの場合:30分時間を確保してください。
　また、OT時刻は、午前なら9:00～11:00開始、午後は13:00～16:00開始となるように設定してください。</t>
        </r>
      </text>
    </comment>
    <comment ref="L17" authorId="0" shapeId="0" xr:uid="{6CA85DC2-8865-42CF-A5E7-C0E70BD9A50D}">
      <text>
        <r>
          <rPr>
            <sz val="14"/>
            <color indexed="81"/>
            <rFont val="MS P ゴシック"/>
            <family val="3"/>
            <charset val="128"/>
          </rPr>
          <t>　AT活動を選択する場合、利用のご案内にある活動時間に沿って設定してください。時間帯は、午前なら、9:00～12:00、午後なら13:30～20:30で活動終了となるように設定してください。（野外調理は、19:00まで）
　グループ数も必ず設定してください。
　活動選択の際は、HP内"利用のご案内"にある単位活動展開例を参考にしてください。</t>
        </r>
      </text>
    </comment>
    <comment ref="T17" authorId="0" shapeId="0" xr:uid="{9813FB3C-32C8-4ACE-9492-16C37B20F671}">
      <text>
        <r>
          <rPr>
            <sz val="14"/>
            <color indexed="81"/>
            <rFont val="MS P ゴシック"/>
            <family val="3"/>
            <charset val="128"/>
          </rPr>
          <t>砂浜活動・砂の造形・なぎさ活動を選択する場合、別途、計画表の提出が必要です。HPより、様式をダウンロードして、ご提出ください。</t>
        </r>
      </text>
    </comment>
    <comment ref="AF17" authorId="0" shapeId="0" xr:uid="{C6B00B84-B8F8-4504-BD29-52DCC358B314}">
      <text>
        <r>
          <rPr>
            <sz val="14"/>
            <color indexed="81"/>
            <rFont val="MS P ゴシック"/>
            <family val="3"/>
            <charset val="128"/>
          </rPr>
          <t xml:space="preserve">　屋外で活動する場合、必ず荒天時計画も記入してください。
　荒天時の創作AT活動は、物品キャンセルの関係上、貝の根付け、貝殻キーホルダー、マンボウキーホルダーから選択となります。
</t>
        </r>
      </text>
    </comment>
    <comment ref="L22" authorId="0" shapeId="0" xr:uid="{F77F6D15-E7CC-440F-952A-AA22E1AC7CD8}">
      <text>
        <r>
          <rPr>
            <b/>
            <sz val="9"/>
            <color indexed="81"/>
            <rFont val="MS P ゴシック"/>
            <family val="3"/>
            <charset val="128"/>
          </rPr>
          <t>tochigi.user25:</t>
        </r>
        <r>
          <rPr>
            <sz val="9"/>
            <color indexed="81"/>
            <rFont val="MS P ゴシック"/>
            <family val="3"/>
            <charset val="128"/>
          </rPr>
          <t xml:space="preserve">
</t>
        </r>
      </text>
    </comment>
    <comment ref="AD22" authorId="0" shapeId="0" xr:uid="{733774EC-81B6-4076-B3C5-971DA0C74906}">
      <text>
        <r>
          <rPr>
            <sz val="14"/>
            <color indexed="81"/>
            <rFont val="MS P ゴシック"/>
            <family val="3"/>
            <charset val="128"/>
          </rPr>
          <t>入浴時間は学校ごとに担当が調整いたします。予め、ご了承ください。</t>
        </r>
      </text>
    </comment>
    <comment ref="K25" authorId="0" shapeId="0" xr:uid="{2ECD5E5C-A56C-444C-BBF5-CCF238BDC0E2}">
      <text>
        <r>
          <rPr>
            <sz val="13"/>
            <color indexed="81"/>
            <rFont val="MS P ゴシック"/>
            <family val="3"/>
            <charset val="128"/>
          </rPr>
          <t>OT場所は、当日職員が案内しますので、未記入で大丈夫です。</t>
        </r>
      </text>
    </comment>
    <comment ref="T25" authorId="0" shapeId="0" xr:uid="{4BA8EBC4-95D0-485D-9231-792FE1C54F57}">
      <text>
        <r>
          <rPr>
            <sz val="14"/>
            <color indexed="81"/>
            <rFont val="MS P ゴシック"/>
            <family val="3"/>
            <charset val="128"/>
          </rPr>
          <t xml:space="preserve">　集合場所は、利用のご案内「単位活動展開例を参考にしてください。
</t>
        </r>
      </text>
    </comment>
    <comment ref="AF25" authorId="0" shapeId="0" xr:uid="{6F630044-979A-4885-AFEB-ECB7DBF58AD7}">
      <text>
        <r>
          <rPr>
            <b/>
            <sz val="9"/>
            <color indexed="81"/>
            <rFont val="MS P ゴシック"/>
            <family val="3"/>
            <charset val="128"/>
          </rPr>
          <t>tochigi.user25:</t>
        </r>
        <r>
          <rPr>
            <sz val="9"/>
            <color indexed="81"/>
            <rFont val="MS P ゴシック"/>
            <family val="3"/>
            <charset val="128"/>
          </rPr>
          <t xml:space="preserve">
</t>
        </r>
      </text>
    </comment>
    <comment ref="W27" authorId="0" shapeId="0" xr:uid="{D26C0DF1-FF1A-4003-BE09-40BA59701421}">
      <text>
        <r>
          <rPr>
            <sz val="14"/>
            <color indexed="81"/>
            <rFont val="MS P ゴシック"/>
            <family val="3"/>
            <charset val="128"/>
          </rPr>
          <t>　Nスポーツを選択する場合、活動内容（例:ペタンク、パークゴルフ等）も記入してください。
　また、スポーツ館、スポーツ広場は基本半面保証となりますので、ご了承ください。</t>
        </r>
      </text>
    </comment>
    <comment ref="K34" authorId="0" shapeId="0" xr:uid="{0180D93B-3882-40B0-9C64-B7986E3E8F29}">
      <text>
        <r>
          <rPr>
            <sz val="14"/>
            <color indexed="8"/>
            <rFont val="MS P ゴシック"/>
            <family val="3"/>
            <charset val="128"/>
          </rPr>
          <t>RCは8:35～行います。
RC後の活動場所は、宿泊室以外の場所を選択してください。
RC後は、宿泊室に入れません。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tochigi.user25</author>
  </authors>
  <commentList>
    <comment ref="K17" authorId="0" shapeId="0" xr:uid="{473FC6D7-A890-4338-AA41-89172812F337}">
      <text>
        <r>
          <rPr>
            <sz val="20"/>
            <color indexed="81"/>
            <rFont val="MS P ゴシック"/>
            <family val="3"/>
            <charset val="128"/>
          </rPr>
          <t xml:space="preserve">およその入退所時刻
（「○分」や「半」は不要）
</t>
        </r>
      </text>
    </comment>
    <comment ref="J32" authorId="0" shapeId="0" xr:uid="{1F0B14ED-14CD-4A84-931E-92E4C57CFCC6}">
      <text>
        <r>
          <rPr>
            <sz val="16"/>
            <color indexed="81"/>
            <rFont val="MS P ゴシック"/>
            <family val="3"/>
            <charset val="128"/>
          </rPr>
          <t xml:space="preserve">
①「利用予定者」は、作成時の人数で記入してください。
 提出後、変更があった場合は電話で連絡してください。
②保護者・バスの運転手やガイド・カメラスタッフが宿泊される場合は、どのような方なのか、何泊するかをメール文に書き添えて下さい。</t>
        </r>
      </text>
    </comment>
  </commentList>
</comments>
</file>

<file path=xl/sharedStrings.xml><?xml version="1.0" encoding="utf-8"?>
<sst xmlns="http://schemas.openxmlformats.org/spreadsheetml/2006/main" count="574" uniqueCount="258">
  <si>
    <r>
      <rPr>
        <sz val="12"/>
        <rFont val="HGS創英角ｺﾞｼｯｸUB"/>
        <family val="3"/>
        <charset val="128"/>
      </rPr>
      <t xml:space="preserve"> ←</t>
    </r>
    <r>
      <rPr>
        <sz val="11"/>
        <rFont val="HGS創英角ｺﾞｼｯｸUB"/>
        <family val="3"/>
        <charset val="128"/>
      </rPr>
      <t>　</t>
    </r>
    <r>
      <rPr>
        <sz val="11"/>
        <color rgb="FFFF0000"/>
        <rFont val="HGS創英角ｺﾞｼｯｸUB"/>
        <family val="3"/>
        <charset val="128"/>
      </rPr>
      <t>※</t>
    </r>
    <r>
      <rPr>
        <sz val="11"/>
        <rFont val="HGS創英角ｺﾞｼｯｸUB"/>
        <family val="3"/>
        <charset val="128"/>
      </rPr>
      <t>『</t>
    </r>
    <r>
      <rPr>
        <sz val="11"/>
        <color rgb="FFFF0000"/>
        <rFont val="HGS創英角ｺﾞｼｯｸUB"/>
        <family val="3"/>
        <charset val="128"/>
      </rPr>
      <t>提出不可</t>
    </r>
    <r>
      <rPr>
        <sz val="11"/>
        <rFont val="HGS創英角ｺﾞｼｯｸUB"/>
        <family val="3"/>
        <charset val="128"/>
      </rPr>
      <t>』の状態では資料を</t>
    </r>
    <r>
      <rPr>
        <sz val="11"/>
        <color rgb="FFFF0000"/>
        <rFont val="HGS創英角ｺﾞｼｯｸUB"/>
        <family val="3"/>
        <charset val="128"/>
      </rPr>
      <t>お受けできません</t>
    </r>
    <r>
      <rPr>
        <sz val="11"/>
        <rFont val="HGS創英角ｺﾞｼｯｸUB"/>
        <family val="3"/>
        <charset val="128"/>
      </rPr>
      <t>。お困りの際は施設までご連絡ください。 (☎ ０２９１-３７-４００４)</t>
    </r>
    <rPh sb="5" eb="7">
      <t>ていしゅつ</t>
    </rPh>
    <rPh sb="7" eb="9">
      <t>ふか</t>
    </rPh>
    <rPh sb="11" eb="13">
      <t>じょうたい</t>
    </rPh>
    <rPh sb="15" eb="17">
      <t>しりょう</t>
    </rPh>
    <rPh sb="19" eb="20">
      <t>う</t>
    </rPh>
    <rPh sb="28" eb="29">
      <t>こま</t>
    </rPh>
    <rPh sb="31" eb="32">
      <t>さい</t>
    </rPh>
    <rPh sb="33" eb="35">
      <t>しせつ</t>
    </rPh>
    <rPh sb="38" eb="40">
      <t>れんらく</t>
    </rPh>
    <phoneticPr fontId="3" type="Hiragana"/>
  </si>
  <si>
    <t>整理番号</t>
    <rPh sb="0" eb="2">
      <t>せいり</t>
    </rPh>
    <rPh sb="2" eb="4">
      <t>ばんごう</t>
    </rPh>
    <phoneticPr fontId="3" type="Hiragana"/>
  </si>
  <si>
    <r>
      <rPr>
        <b/>
        <sz val="11"/>
        <color rgb="FFFF0066"/>
        <rFont val="BIZ UDPゴシック"/>
        <family val="3"/>
        <charset val="128"/>
      </rPr>
      <t xml:space="preserve">  </t>
    </r>
    <r>
      <rPr>
        <b/>
        <sz val="13"/>
        <color rgb="FFFF0066"/>
        <rFont val="BIZ UDPゴシック"/>
        <family val="3"/>
        <charset val="128"/>
      </rPr>
      <t>★</t>
    </r>
    <r>
      <rPr>
        <b/>
        <sz val="10.5"/>
        <rFont val="BIZ UDPゴシック"/>
        <family val="3"/>
        <charset val="128"/>
      </rPr>
      <t xml:space="preserve"> 表の</t>
    </r>
    <r>
      <rPr>
        <b/>
        <sz val="10.5"/>
        <color rgb="FFFF0000"/>
        <rFont val="BIZ UDPゴシック"/>
        <family val="3"/>
        <charset val="128"/>
      </rPr>
      <t>水色のセル部分</t>
    </r>
    <r>
      <rPr>
        <b/>
        <sz val="10.5"/>
        <rFont val="BIZ UDPゴシック"/>
        <family val="3"/>
        <charset val="128"/>
      </rPr>
      <t>を入力してください。選択リストのセルは、リストにある内容であれば</t>
    </r>
    <r>
      <rPr>
        <b/>
        <sz val="10.5"/>
        <color rgb="FFFF0000"/>
        <rFont val="BIZ UDPゴシック"/>
        <family val="3"/>
        <charset val="128"/>
      </rPr>
      <t>手打入力できます</t>
    </r>
    <r>
      <rPr>
        <b/>
        <sz val="10.5"/>
        <rFont val="BIZ UDPゴシック"/>
        <family val="3"/>
        <charset val="128"/>
      </rPr>
      <t>。　　　</t>
    </r>
    <r>
      <rPr>
        <b/>
        <sz val="11"/>
        <rFont val="BIZ UDPゴシック"/>
        <family val="3"/>
        <charset val="128"/>
      </rPr>
      <t xml:space="preserve">　　　　　　　
  </t>
    </r>
    <r>
      <rPr>
        <b/>
        <sz val="13"/>
        <color rgb="FFFF0066"/>
        <rFont val="BIZ UDPゴシック"/>
        <family val="3"/>
        <charset val="128"/>
      </rPr>
      <t>★</t>
    </r>
    <r>
      <rPr>
        <b/>
        <sz val="10.5"/>
        <color rgb="FFFF0066"/>
        <rFont val="BIZ UDPゴシック"/>
        <family val="3"/>
        <charset val="128"/>
      </rPr>
      <t xml:space="preserve"> </t>
    </r>
    <r>
      <rPr>
        <b/>
        <sz val="10.5"/>
        <color rgb="FFFF0000"/>
        <rFont val="BIZ UDPゴシック"/>
        <family val="3"/>
        <charset val="128"/>
      </rPr>
      <t>名簿</t>
    </r>
    <r>
      <rPr>
        <b/>
        <sz val="10.5"/>
        <rFont val="BIZ UDPゴシック"/>
        <family val="3"/>
        <charset val="128"/>
      </rPr>
      <t>と</t>
    </r>
    <r>
      <rPr>
        <b/>
        <sz val="10.5"/>
        <color rgb="FFFF0000"/>
        <rFont val="BIZ UDPゴシック"/>
        <family val="3"/>
        <charset val="128"/>
      </rPr>
      <t>団体計画書</t>
    </r>
    <r>
      <rPr>
        <b/>
        <sz val="10.5"/>
        <rFont val="BIZ UDPゴシック"/>
        <family val="3"/>
        <charset val="128"/>
      </rPr>
      <t>の作成は、</t>
    </r>
    <r>
      <rPr>
        <b/>
        <sz val="10.5"/>
        <color rgb="FF0070C0"/>
        <rFont val="BIZ UDPゴシック"/>
        <family val="3"/>
        <charset val="128"/>
      </rPr>
      <t>別シートへの入力</t>
    </r>
    <r>
      <rPr>
        <b/>
        <sz val="10.5"/>
        <rFont val="BIZ UDPゴシック"/>
        <family val="3"/>
        <charset val="128"/>
      </rPr>
      <t>が必要です。下部、</t>
    </r>
    <r>
      <rPr>
        <b/>
        <sz val="10.5"/>
        <color rgb="FFFF0000"/>
        <rFont val="BIZ UDPゴシック"/>
        <family val="3"/>
        <charset val="128"/>
      </rPr>
      <t>赤い見出し</t>
    </r>
    <r>
      <rPr>
        <b/>
        <sz val="10.5"/>
        <rFont val="BIZ UDPゴシック"/>
        <family val="3"/>
        <charset val="128"/>
      </rPr>
      <t>のシートをご入力ください。</t>
    </r>
    <rPh sb="4" eb="5">
      <t>ヒョウ</t>
    </rPh>
    <rPh sb="6" eb="8">
      <t>ミズイロ</t>
    </rPh>
    <rPh sb="11" eb="13">
      <t>ブブン</t>
    </rPh>
    <rPh sb="14" eb="16">
      <t>ニュウリョク</t>
    </rPh>
    <rPh sb="45" eb="47">
      <t>テウ</t>
    </rPh>
    <rPh sb="69" eb="71">
      <t>メイボ</t>
    </rPh>
    <rPh sb="72" eb="74">
      <t>ダンタイ</t>
    </rPh>
    <rPh sb="74" eb="77">
      <t>ケイカクショ</t>
    </rPh>
    <rPh sb="78" eb="80">
      <t>サクセイ</t>
    </rPh>
    <rPh sb="82" eb="83">
      <t>ベツ</t>
    </rPh>
    <rPh sb="88" eb="90">
      <t>ニュウリョク</t>
    </rPh>
    <rPh sb="91" eb="93">
      <t>ヒツヨウ</t>
    </rPh>
    <rPh sb="96" eb="98">
      <t>カブ</t>
    </rPh>
    <rPh sb="99" eb="100">
      <t>アカ</t>
    </rPh>
    <rPh sb="101" eb="103">
      <t>ミダ</t>
    </rPh>
    <rPh sb="110" eb="112">
      <t>ニュウリョク</t>
    </rPh>
    <phoneticPr fontId="3"/>
  </si>
  <si>
    <t>入力
ページ</t>
    <rPh sb="0" eb="1">
      <t>イ</t>
    </rPh>
    <rPh sb="1" eb="2">
      <t>チカラ</t>
    </rPh>
    <phoneticPr fontId="3"/>
  </si>
  <si>
    <t>利用計画書</t>
    <rPh sb="0" eb="2">
      <t>リヨウ</t>
    </rPh>
    <rPh sb="2" eb="4">
      <t>ケイカク</t>
    </rPh>
    <rPh sb="4" eb="5">
      <t>ショ</t>
    </rPh>
    <phoneticPr fontId="3"/>
  </si>
  <si>
    <t>● 共通データ</t>
    <rPh sb="2" eb="4">
      <t>キョウツウ</t>
    </rPh>
    <phoneticPr fontId="3"/>
  </si>
  <si>
    <t>利用団体名</t>
    <rPh sb="0" eb="2">
      <t>リヨウ</t>
    </rPh>
    <rPh sb="2" eb="5">
      <t>ダンタイメイ</t>
    </rPh>
    <phoneticPr fontId="37"/>
  </si>
  <si>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『代表者名』</t>
    </r>
    <r>
      <rPr>
        <b/>
        <sz val="10.5"/>
        <rFont val="BIZ UDゴシック"/>
        <family val="3"/>
        <charset val="128"/>
      </rPr>
      <t>と</t>
    </r>
    <r>
      <rPr>
        <b/>
        <sz val="10.5"/>
        <color rgb="FFFF0000"/>
        <rFont val="BIZ UDゴシック"/>
        <family val="3"/>
        <charset val="128"/>
      </rPr>
      <t>『連絡責任者名』</t>
    </r>
    <r>
      <rPr>
        <sz val="10.5"/>
        <rFont val="BIZ UDゴシック"/>
        <family val="3"/>
        <charset val="128"/>
      </rPr>
      <t>は、同じ場合もそれぞれ入力してください。ふりがなは自動入力されますが、うまく表示されない場合は</t>
    </r>
    <r>
      <rPr>
        <b/>
        <sz val="10.5"/>
        <color rgb="FFFF0000"/>
        <rFont val="BIZ UDゴシック"/>
        <family val="3"/>
        <charset val="128"/>
      </rPr>
      <t>ひらがなで入力</t>
    </r>
    <r>
      <rPr>
        <sz val="10.5"/>
        <rFont val="BIZ UDゴシック"/>
        <family val="3"/>
        <charset val="128"/>
      </rPr>
      <t>してください。</t>
    </r>
    <rPh sb="4" eb="7">
      <t>ダイヒョウシャ</t>
    </rPh>
    <rPh sb="7" eb="8">
      <t>メイ</t>
    </rPh>
    <rPh sb="11" eb="13">
      <t>レンラク</t>
    </rPh>
    <rPh sb="13" eb="16">
      <t>セキニンシャ</t>
    </rPh>
    <rPh sb="16" eb="17">
      <t>メイ</t>
    </rPh>
    <rPh sb="43" eb="45">
      <t>ジドウ</t>
    </rPh>
    <rPh sb="45" eb="47">
      <t>ニュウリョク</t>
    </rPh>
    <rPh sb="56" eb="58">
      <t>ヒョウジ</t>
    </rPh>
    <rPh sb="62" eb="64">
      <t>バアイ</t>
    </rPh>
    <rPh sb="70" eb="72">
      <t>ニュウリョク</t>
    </rPh>
    <phoneticPr fontId="3"/>
  </si>
  <si>
    <t>代表者名</t>
    <rPh sb="0" eb="3">
      <t>ダイヒョウシャ</t>
    </rPh>
    <rPh sb="3" eb="4">
      <t>メイ</t>
    </rPh>
    <phoneticPr fontId="37"/>
  </si>
  <si>
    <t>連絡責任者名</t>
    <rPh sb="0" eb="2">
      <t>レンラク</t>
    </rPh>
    <rPh sb="2" eb="5">
      <t>セキニンシャ</t>
    </rPh>
    <rPh sb="5" eb="6">
      <t>メイ</t>
    </rPh>
    <phoneticPr fontId="37"/>
  </si>
  <si>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『連絡責任者住所』</t>
    </r>
    <r>
      <rPr>
        <sz val="10.5"/>
        <rFont val="BIZ UDゴシック"/>
        <family val="3"/>
        <charset val="128"/>
      </rPr>
      <t>と</t>
    </r>
    <r>
      <rPr>
        <b/>
        <sz val="10.5"/>
        <color rgb="FFFF0000"/>
        <rFont val="BIZ UDゴシック"/>
        <family val="3"/>
        <charset val="128"/>
      </rPr>
      <t>『団体等所在地・ご自宅住所』</t>
    </r>
    <r>
      <rPr>
        <sz val="10.5"/>
        <rFont val="BIZ UDゴシック"/>
        <family val="3"/>
        <charset val="128"/>
      </rPr>
      <t>は、同じ場合もそれぞれ入力してください。</t>
    </r>
    <r>
      <rPr>
        <sz val="12"/>
        <color rgb="FFFF0000"/>
        <rFont val="HGP創英角ﾎﾟｯﾌﾟ体"/>
        <family val="3"/>
        <charset val="128"/>
      </rPr>
      <t/>
    </r>
    <rPh sb="4" eb="6">
      <t>レンラク</t>
    </rPh>
    <rPh sb="6" eb="9">
      <t>セキニンシャ</t>
    </rPh>
    <rPh sb="9" eb="11">
      <t>ジュウショ</t>
    </rPh>
    <phoneticPr fontId="3"/>
  </si>
  <si>
    <t>団体等所在地
又はご自宅住所</t>
    <rPh sb="0" eb="2">
      <t>ダンタイ</t>
    </rPh>
    <rPh sb="2" eb="3">
      <t>トウ</t>
    </rPh>
    <rPh sb="3" eb="6">
      <t>ショザイチ</t>
    </rPh>
    <rPh sb="7" eb="8">
      <t>マタ</t>
    </rPh>
    <phoneticPr fontId="37"/>
  </si>
  <si>
    <t>〒</t>
    <phoneticPr fontId="3"/>
  </si>
  <si>
    <t>－</t>
    <phoneticPr fontId="3"/>
  </si>
  <si>
    <t>県</t>
  </si>
  <si>
    <t>連絡責任者住所</t>
    <rPh sb="0" eb="2">
      <t>れんらく</t>
    </rPh>
    <rPh sb="2" eb="5">
      <t>せきにんしゃ</t>
    </rPh>
    <rPh sb="5" eb="7">
      <t>じゅうしょ</t>
    </rPh>
    <phoneticPr fontId="3" type="Hiragana"/>
  </si>
  <si>
    <r>
      <t xml:space="preserve"> </t>
    </r>
    <r>
      <rPr>
        <sz val="13"/>
        <color rgb="FFFF6600"/>
        <rFont val="BIZ UDゴシック"/>
        <family val="3"/>
        <charset val="128"/>
      </rPr>
      <t>★</t>
    </r>
    <r>
      <rPr>
        <sz val="10.5"/>
        <rFont val="BIZ UDゴシック"/>
        <family val="3"/>
        <charset val="128"/>
      </rPr>
      <t xml:space="preserve"> 電話番号は、</t>
    </r>
    <r>
      <rPr>
        <b/>
        <sz val="10.5"/>
        <color rgb="FFFF0000"/>
        <rFont val="BIZ UDゴシック"/>
        <family val="3"/>
        <charset val="128"/>
      </rPr>
      <t>必ず『団体』『連絡責任者』のどちらも入力</t>
    </r>
    <r>
      <rPr>
        <sz val="10.5"/>
        <rFont val="BIZ UDゴシック"/>
        <family val="3"/>
        <charset val="128"/>
      </rPr>
      <t>してください。同じ番号の場合もそれぞれ入力してください。</t>
    </r>
    <rPh sb="3" eb="5">
      <t>デンワ</t>
    </rPh>
    <rPh sb="5" eb="7">
      <t>バンゴウ</t>
    </rPh>
    <rPh sb="9" eb="10">
      <t>カナラ</t>
    </rPh>
    <rPh sb="12" eb="14">
      <t>ダンタイ</t>
    </rPh>
    <rPh sb="16" eb="18">
      <t>レンラク</t>
    </rPh>
    <rPh sb="18" eb="21">
      <t>セキニンシャ</t>
    </rPh>
    <rPh sb="27" eb="29">
      <t>ニュウリョク</t>
    </rPh>
    <rPh sb="36" eb="37">
      <t>オナ</t>
    </rPh>
    <rPh sb="38" eb="40">
      <t>バンゴウ</t>
    </rPh>
    <rPh sb="41" eb="43">
      <t>バアイ</t>
    </rPh>
    <rPh sb="48" eb="50">
      <t>ニュウリョク</t>
    </rPh>
    <phoneticPr fontId="3"/>
  </si>
  <si>
    <t>電話番号</t>
    <rPh sb="0" eb="2">
      <t>でんわ</t>
    </rPh>
    <rPh sb="2" eb="4">
      <t>ばんごう</t>
    </rPh>
    <phoneticPr fontId="3" type="Hiragana"/>
  </si>
  <si>
    <t>団体</t>
    <rPh sb="0" eb="1">
      <t>だん</t>
    </rPh>
    <rPh sb="1" eb="2">
      <t>からだ</t>
    </rPh>
    <phoneticPr fontId="3" type="Hiragana"/>
  </si>
  <si>
    <t>連　絡
責任者</t>
    <rPh sb="0" eb="1">
      <t>レン</t>
    </rPh>
    <rPh sb="2" eb="3">
      <t>ラク</t>
    </rPh>
    <rPh sb="4" eb="7">
      <t>セキニンシャ</t>
    </rPh>
    <phoneticPr fontId="37"/>
  </si>
  <si>
    <t>泊　数</t>
    <rPh sb="0" eb="1">
      <t>とまり</t>
    </rPh>
    <rPh sb="2" eb="3">
      <t>す</t>
    </rPh>
    <phoneticPr fontId="3" type="Hiragana"/>
  </si>
  <si>
    <t>泊</t>
    <rPh sb="0" eb="1">
      <t>ぱく</t>
    </rPh>
    <phoneticPr fontId="3" type="Hiragana"/>
  </si>
  <si>
    <t>日</t>
    <rPh sb="0" eb="1">
      <t>にち</t>
    </rPh>
    <phoneticPr fontId="3" type="Hiragana"/>
  </si>
  <si>
    <r>
      <rPr>
        <sz val="13"/>
        <color rgb="FFFF0000"/>
        <rFont val="BIZ UDゴシック"/>
        <family val="3"/>
        <charset val="128"/>
      </rP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『利用期日』</t>
    </r>
    <r>
      <rPr>
        <sz val="10.5"/>
        <rFont val="BIZ UDゴシック"/>
        <family val="3"/>
        <charset val="128"/>
      </rPr>
      <t>の時間の欄は１時間単位で入力してください。
 　　 【例】</t>
    </r>
    <r>
      <rPr>
        <b/>
        <sz val="10.5"/>
        <color theme="8" tint="-0.249977111117893"/>
        <rFont val="BIZ UDゴシック"/>
        <family val="3"/>
        <charset val="128"/>
      </rPr>
      <t>９：３０</t>
    </r>
    <r>
      <rPr>
        <sz val="10.5"/>
        <rFont val="BIZ UDゴシック"/>
        <family val="3"/>
        <charset val="128"/>
      </rPr>
      <t>入所、</t>
    </r>
    <r>
      <rPr>
        <b/>
        <sz val="10.5"/>
        <color theme="8" tint="-0.249977111117893"/>
        <rFont val="BIZ UDゴシック"/>
        <family val="3"/>
        <charset val="128"/>
      </rPr>
      <t>１３：３０</t>
    </r>
    <r>
      <rPr>
        <sz val="10.5"/>
        <rFont val="BIZ UDゴシック"/>
        <family val="3"/>
        <charset val="128"/>
      </rPr>
      <t>退所予定の場合 → 『 　月　日（　）</t>
    </r>
    <r>
      <rPr>
        <b/>
        <sz val="10.5"/>
        <color rgb="FFFF0000"/>
        <rFont val="BIZ UDゴシック"/>
        <family val="3"/>
        <charset val="128"/>
      </rPr>
      <t xml:space="preserve">９時 </t>
    </r>
    <r>
      <rPr>
        <sz val="10.5"/>
        <rFont val="BIZ UDゴシック"/>
        <family val="3"/>
        <charset val="128"/>
      </rPr>
      <t>～　月　日（　）</t>
    </r>
    <r>
      <rPr>
        <b/>
        <sz val="10.5"/>
        <color rgb="FFFF0000"/>
        <rFont val="BIZ UDゴシック"/>
        <family val="3"/>
        <charset val="128"/>
      </rPr>
      <t xml:space="preserve">１４時 </t>
    </r>
    <r>
      <rPr>
        <sz val="10.5"/>
        <rFont val="BIZ UDゴシック"/>
        <family val="3"/>
        <charset val="128"/>
      </rPr>
      <t>』　</t>
    </r>
    <rPh sb="4" eb="6">
      <t>リヨウ</t>
    </rPh>
    <rPh sb="6" eb="8">
      <t>キジツ</t>
    </rPh>
    <rPh sb="10" eb="12">
      <t>ジカン</t>
    </rPh>
    <rPh sb="13" eb="14">
      <t>ラン</t>
    </rPh>
    <rPh sb="16" eb="18">
      <t>ジカン</t>
    </rPh>
    <rPh sb="18" eb="20">
      <t>タンイ</t>
    </rPh>
    <rPh sb="21" eb="23">
      <t>ニュウリョク</t>
    </rPh>
    <rPh sb="36" eb="37">
      <t>レイ</t>
    </rPh>
    <rPh sb="42" eb="44">
      <t>ニュウショ</t>
    </rPh>
    <rPh sb="50" eb="52">
      <t>タイショ</t>
    </rPh>
    <rPh sb="52" eb="54">
      <t>ヨテイ</t>
    </rPh>
    <rPh sb="55" eb="57">
      <t>バアイ</t>
    </rPh>
    <rPh sb="63" eb="64">
      <t>ガツ</t>
    </rPh>
    <rPh sb="65" eb="66">
      <t>ニチ</t>
    </rPh>
    <rPh sb="70" eb="71">
      <t>ジ</t>
    </rPh>
    <rPh sb="74" eb="75">
      <t>ガツ</t>
    </rPh>
    <rPh sb="76" eb="77">
      <t>ニチ</t>
    </rPh>
    <rPh sb="82" eb="83">
      <t>ジ</t>
    </rPh>
    <phoneticPr fontId="3"/>
  </si>
  <si>
    <t>利用期日</t>
    <rPh sb="0" eb="2">
      <t>リヨウ</t>
    </rPh>
    <rPh sb="2" eb="4">
      <t>キジツ</t>
    </rPh>
    <phoneticPr fontId="37"/>
  </si>
  <si>
    <t>西暦</t>
    <rPh sb="0" eb="2">
      <t>セイレキ</t>
    </rPh>
    <phoneticPr fontId="3"/>
  </si>
  <si>
    <t>年</t>
    <rPh sb="0" eb="1">
      <t>ネン</t>
    </rPh>
    <phoneticPr fontId="3"/>
  </si>
  <si>
    <t>月</t>
    <rPh sb="0" eb="1">
      <t>ガツ</t>
    </rPh>
    <phoneticPr fontId="3"/>
  </si>
  <si>
    <t>日</t>
    <rPh sb="0" eb="1">
      <t>ニチ</t>
    </rPh>
    <phoneticPr fontId="3"/>
  </si>
  <si>
    <t>（</t>
    <phoneticPr fontId="3"/>
  </si>
  <si>
    <t>）</t>
    <phoneticPr fontId="3"/>
  </si>
  <si>
    <t>時</t>
    <rPh sb="0" eb="1">
      <t>ジ</t>
    </rPh>
    <phoneticPr fontId="3"/>
  </si>
  <si>
    <t>～</t>
    <phoneticPr fontId="3"/>
  </si>
  <si>
    <t>宿泊希望施設</t>
    <rPh sb="0" eb="2">
      <t>シュクハク</t>
    </rPh>
    <rPh sb="2" eb="4">
      <t>キボウ</t>
    </rPh>
    <rPh sb="4" eb="6">
      <t>シセツ</t>
    </rPh>
    <phoneticPr fontId="37"/>
  </si>
  <si>
    <r>
      <rPr>
        <b/>
        <sz val="18"/>
        <rFont val="HGP創英角ﾎﾟｯﾌﾟ体"/>
        <family val="3"/>
        <charset val="128"/>
      </rPr>
      <t>①</t>
    </r>
    <r>
      <rPr>
        <sz val="18"/>
        <rFont val="HGP創英角ﾎﾟｯﾌﾟ体"/>
        <family val="3"/>
        <charset val="128"/>
      </rPr>
      <t xml:space="preserve"> 利用許可申請書</t>
    </r>
    <rPh sb="2" eb="4">
      <t>リヨウ</t>
    </rPh>
    <rPh sb="4" eb="6">
      <t>キョカ</t>
    </rPh>
    <rPh sb="6" eb="9">
      <t>シンセイショ</t>
    </rPh>
    <phoneticPr fontId="3"/>
  </si>
  <si>
    <t>書類提出日</t>
    <rPh sb="0" eb="2">
      <t>ショルイ</t>
    </rPh>
    <rPh sb="2" eb="3">
      <t>テイ</t>
    </rPh>
    <rPh sb="3" eb="4">
      <t>デ</t>
    </rPh>
    <rPh sb="4" eb="5">
      <t>ヒ</t>
    </rPh>
    <phoneticPr fontId="37"/>
  </si>
  <si>
    <t>書類提出期限：</t>
    <rPh sb="0" eb="2">
      <t>ショルイ</t>
    </rPh>
    <rPh sb="2" eb="4">
      <t>テイシュツ</t>
    </rPh>
    <rPh sb="4" eb="6">
      <t>キゲン</t>
    </rPh>
    <phoneticPr fontId="3"/>
  </si>
  <si>
    <t>行事等の名称</t>
    <phoneticPr fontId="73"/>
  </si>
  <si>
    <t>利用目的</t>
    <rPh sb="0" eb="2">
      <t>リヨウ</t>
    </rPh>
    <rPh sb="2" eb="4">
      <t>モクテキ</t>
    </rPh>
    <phoneticPr fontId="73"/>
  </si>
  <si>
    <t>プールの利用</t>
    <rPh sb="4" eb="6">
      <t>リヨウ</t>
    </rPh>
    <phoneticPr fontId="73"/>
  </si>
  <si>
    <t>利用者人数</t>
    <rPh sb="0" eb="3">
      <t>りようしゃ</t>
    </rPh>
    <rPh sb="3" eb="5">
      <t>にんずう</t>
    </rPh>
    <phoneticPr fontId="3" type="Hiragana"/>
  </si>
  <si>
    <t>名</t>
    <rPh sb="0" eb="1">
      <t>めい</t>
    </rPh>
    <phoneticPr fontId="3" type="Hiragana"/>
  </si>
  <si>
    <t>（</t>
    <phoneticPr fontId="3" type="Hiragana"/>
  </si>
  <si>
    <t>うち大人の数</t>
    <rPh sb="2" eb="4">
      <t>おとな</t>
    </rPh>
    <rPh sb="5" eb="6">
      <t>かず</t>
    </rPh>
    <phoneticPr fontId="3" type="Hiragana"/>
  </si>
  <si>
    <t>）</t>
    <phoneticPr fontId="3" type="Hiragana"/>
  </si>
  <si>
    <t>区　分</t>
    <phoneticPr fontId="73"/>
  </si>
  <si>
    <t>３才未満</t>
    <rPh sb="1" eb="2">
      <t>サイ</t>
    </rPh>
    <rPh sb="2" eb="4">
      <t>ミマン</t>
    </rPh>
    <phoneticPr fontId="73"/>
  </si>
  <si>
    <t>３才から学齢前</t>
    <rPh sb="1" eb="2">
      <t>サイ</t>
    </rPh>
    <rPh sb="4" eb="6">
      <t>ガクレイ</t>
    </rPh>
    <rPh sb="6" eb="7">
      <t>マエ</t>
    </rPh>
    <phoneticPr fontId="73"/>
  </si>
  <si>
    <t>小 学 生</t>
    <rPh sb="0" eb="1">
      <t>ショウ</t>
    </rPh>
    <rPh sb="2" eb="3">
      <t>ガク</t>
    </rPh>
    <rPh sb="4" eb="5">
      <t>セイ</t>
    </rPh>
    <phoneticPr fontId="73"/>
  </si>
  <si>
    <t>中 学 生</t>
    <rPh sb="0" eb="1">
      <t>ナカ</t>
    </rPh>
    <rPh sb="2" eb="3">
      <t>ガク</t>
    </rPh>
    <rPh sb="4" eb="5">
      <t>セイ</t>
    </rPh>
    <phoneticPr fontId="73"/>
  </si>
  <si>
    <r>
      <t>高校生等</t>
    </r>
    <r>
      <rPr>
        <sz val="10"/>
        <color theme="1"/>
        <rFont val="HGS創英角ｺﾞｼｯｸUB"/>
        <family val="3"/>
        <charset val="128"/>
      </rPr>
      <t>（～18才）</t>
    </r>
    <rPh sb="0" eb="3">
      <t>コウコウセイ</t>
    </rPh>
    <rPh sb="3" eb="4">
      <t>ナド</t>
    </rPh>
    <rPh sb="8" eb="9">
      <t>サイ</t>
    </rPh>
    <phoneticPr fontId="73"/>
  </si>
  <si>
    <r>
      <t>一　般</t>
    </r>
    <r>
      <rPr>
        <sz val="10"/>
        <color theme="1"/>
        <rFont val="HGS創英角ｺﾞｼｯｸUB"/>
        <family val="3"/>
        <charset val="128"/>
      </rPr>
      <t>（19才～）</t>
    </r>
    <rPh sb="0" eb="1">
      <t>イチ</t>
    </rPh>
    <rPh sb="2" eb="3">
      <t>ハン</t>
    </rPh>
    <rPh sb="6" eb="7">
      <t>サイ</t>
    </rPh>
    <phoneticPr fontId="73"/>
  </si>
  <si>
    <t>計</t>
    <rPh sb="0" eb="1">
      <t>ケイ</t>
    </rPh>
    <phoneticPr fontId="73"/>
  </si>
  <si>
    <t>宿泊</t>
    <rPh sb="0" eb="2">
      <t>シュクハク</t>
    </rPh>
    <phoneticPr fontId="73"/>
  </si>
  <si>
    <t>日帰り</t>
    <rPh sb="0" eb="2">
      <t>ひがえ</t>
    </rPh>
    <phoneticPr fontId="3" type="Hiragana"/>
  </si>
  <si>
    <t>男</t>
    <rPh sb="0" eb="1">
      <t>ダン</t>
    </rPh>
    <phoneticPr fontId="73"/>
  </si>
  <si>
    <t>女</t>
    <rPh sb="0" eb="1">
      <t>オンナ</t>
    </rPh>
    <phoneticPr fontId="73"/>
  </si>
  <si>
    <r>
      <t xml:space="preserve"> </t>
    </r>
    <r>
      <rPr>
        <sz val="12"/>
        <color rgb="FFFF0000"/>
        <rFont val="HGS創英角ｺﾞｼｯｸUB"/>
        <family val="3"/>
        <charset val="128"/>
      </rPr>
      <t>18才以上の利用者</t>
    </r>
    <r>
      <rPr>
        <sz val="12"/>
        <color theme="1"/>
        <rFont val="HGS創英角ｺﾞｼｯｸUB"/>
        <family val="3"/>
        <charset val="128"/>
      </rPr>
      <t>は、</t>
    </r>
    <r>
      <rPr>
        <sz val="12"/>
        <color rgb="FFFF0000"/>
        <rFont val="HGS創英角ｺﾞｼｯｸUB"/>
        <family val="3"/>
        <charset val="128"/>
      </rPr>
      <t>施設内</t>
    </r>
    <r>
      <rPr>
        <sz val="12"/>
        <rFont val="HGS創英角ｺﾞｼｯｸUB"/>
        <family val="3"/>
        <charset val="128"/>
      </rPr>
      <t>で</t>
    </r>
    <r>
      <rPr>
        <sz val="12"/>
        <color rgb="FFFF0000"/>
        <rFont val="HGS創英角ｺﾞｼｯｸUB"/>
        <family val="3"/>
        <charset val="128"/>
      </rPr>
      <t>所属団体名の分かる名札</t>
    </r>
    <r>
      <rPr>
        <sz val="12"/>
        <rFont val="HGS創英角ｺﾞｼｯｸUB"/>
        <family val="3"/>
        <charset val="128"/>
      </rPr>
      <t>の</t>
    </r>
    <r>
      <rPr>
        <sz val="12"/>
        <color rgb="FFFF0000"/>
        <rFont val="HGS創英角ｺﾞｼｯｸUB"/>
        <family val="3"/>
        <charset val="128"/>
      </rPr>
      <t>着用</t>
    </r>
    <r>
      <rPr>
        <sz val="12"/>
        <color theme="1"/>
        <rFont val="HGS創英角ｺﾞｼｯｸUB"/>
        <family val="3"/>
        <charset val="128"/>
      </rPr>
      <t>が必要です。
 日頃お使いのものや、本データ内の『名札印刷用』シートを印刷するなどして</t>
    </r>
    <r>
      <rPr>
        <sz val="12"/>
        <color rgb="FFFF0000"/>
        <rFont val="HGS創英角ｺﾞｼｯｸUB"/>
        <family val="3"/>
        <charset val="128"/>
      </rPr>
      <t>ご持参ください</t>
    </r>
    <r>
      <rPr>
        <sz val="12"/>
        <color theme="1"/>
        <rFont val="HGS創英角ｺﾞｼｯｸUB"/>
        <family val="3"/>
        <charset val="128"/>
      </rPr>
      <t>。</t>
    </r>
    <rPh sb="38" eb="40">
      <t>ヒゴロ</t>
    </rPh>
    <rPh sb="41" eb="42">
      <t>ツカ</t>
    </rPh>
    <rPh sb="48" eb="49">
      <t>ホン</t>
    </rPh>
    <rPh sb="52" eb="53">
      <t>ナイ</t>
    </rPh>
    <rPh sb="55" eb="57">
      <t>ナフダ</t>
    </rPh>
    <rPh sb="57" eb="59">
      <t>インサツ</t>
    </rPh>
    <rPh sb="59" eb="60">
      <t>ヨウ</t>
    </rPh>
    <rPh sb="65" eb="67">
      <t>インサツ</t>
    </rPh>
    <phoneticPr fontId="3"/>
  </si>
  <si>
    <t>小学生</t>
    <rPh sb="0" eb="3">
      <t>ショウガクセイ</t>
    </rPh>
    <phoneticPr fontId="73"/>
  </si>
  <si>
    <t>印刷枚数は</t>
    <rPh sb="0" eb="2">
      <t>インサツ</t>
    </rPh>
    <rPh sb="2" eb="4">
      <t>マイスウ</t>
    </rPh>
    <phoneticPr fontId="3"/>
  </si>
  <si>
    <t>枚です</t>
    <rPh sb="0" eb="1">
      <t>マイ</t>
    </rPh>
    <phoneticPr fontId="3"/>
  </si>
  <si>
    <t>利用
計画書</t>
    <rPh sb="0" eb="1">
      <t>リ</t>
    </rPh>
    <rPh sb="1" eb="2">
      <t>ヨウ</t>
    </rPh>
    <rPh sb="3" eb="6">
      <t>ケイカクショ</t>
    </rPh>
    <phoneticPr fontId="3"/>
  </si>
  <si>
    <t>確認欄</t>
    <rPh sb="0" eb="2">
      <t>カクニン</t>
    </rPh>
    <rPh sb="2" eb="3">
      <t>ラン</t>
    </rPh>
    <phoneticPr fontId="3"/>
  </si>
  <si>
    <t>電話２</t>
    <rPh sb="0" eb="2">
      <t>デンワ</t>
    </rPh>
    <phoneticPr fontId="3"/>
  </si>
  <si>
    <r>
      <rPr>
        <b/>
        <sz val="13"/>
        <rFont val="ＤＦ特太ゴシック体"/>
        <family val="3"/>
        <charset val="128"/>
      </rPr>
      <t>←</t>
    </r>
    <r>
      <rPr>
        <sz val="13"/>
        <color rgb="FFFF0000"/>
        <rFont val="HGPｺﾞｼｯｸE"/>
        <family val="3"/>
        <charset val="128"/>
      </rPr>
      <t xml:space="preserve"> ※ 『連絡先電話番号２』は、団体電話番号よりご都合のよい番号があれば訂正可能です。</t>
    </r>
    <rPh sb="30" eb="32">
      <t>バンゴウ</t>
    </rPh>
    <phoneticPr fontId="3"/>
  </si>
  <si>
    <t>市区町村</t>
    <rPh sb="0" eb="2">
      <t>シク</t>
    </rPh>
    <rPh sb="2" eb="4">
      <t>チョウソン</t>
    </rPh>
    <phoneticPr fontId="3"/>
  </si>
  <si>
    <r>
      <rPr>
        <b/>
        <sz val="13"/>
        <rFont val="ＤＦ特太ゴシック体"/>
        <family val="3"/>
        <charset val="128"/>
      </rPr>
      <t>←</t>
    </r>
    <r>
      <rPr>
        <sz val="13"/>
        <color rgb="FFFF0000"/>
        <rFont val="HGPｺﾞｼｯｸE"/>
        <family val="3"/>
        <charset val="128"/>
      </rPr>
      <t xml:space="preserve"> ※ 「（例） 四日市 市」 などは重複判定で不備扱いになります。正しく入力しても「×」の際は「○」にしてください。</t>
    </r>
    <rPh sb="6" eb="7">
      <t>レイ</t>
    </rPh>
    <rPh sb="9" eb="12">
      <t>ヨッカイチ</t>
    </rPh>
    <rPh sb="13" eb="14">
      <t>シ</t>
    </rPh>
    <rPh sb="19" eb="21">
      <t>チョウフク</t>
    </rPh>
    <rPh sb="21" eb="23">
      <t>ハンテイ</t>
    </rPh>
    <rPh sb="24" eb="26">
      <t>フビ</t>
    </rPh>
    <rPh sb="26" eb="27">
      <t>アツカ</t>
    </rPh>
    <rPh sb="34" eb="35">
      <t>タダ</t>
    </rPh>
    <rPh sb="37" eb="39">
      <t>ニュウリョク</t>
    </rPh>
    <rPh sb="46" eb="47">
      <t>サイ</t>
    </rPh>
    <phoneticPr fontId="3"/>
  </si>
  <si>
    <r>
      <rPr>
        <b/>
        <sz val="11"/>
        <color rgb="FFFF0000"/>
        <rFont val="BIZ UDPゴシック"/>
        <family val="3"/>
        <charset val="128"/>
      </rPr>
      <t>※</t>
    </r>
    <r>
      <rPr>
        <b/>
        <sz val="11"/>
        <rFont val="BIZ UDPゴシック"/>
        <family val="3"/>
        <charset val="128"/>
      </rPr>
      <t xml:space="preserve"> 印刷の設定で必ずページ指定してください。
　（例：印刷枚数</t>
    </r>
    <r>
      <rPr>
        <b/>
        <sz val="11"/>
        <color rgb="FFFF0000"/>
        <rFont val="BIZ UDPゴシック"/>
        <family val="3"/>
        <charset val="128"/>
      </rPr>
      <t>１</t>
    </r>
    <r>
      <rPr>
        <b/>
        <sz val="11"/>
        <rFont val="BIZ UDPゴシック"/>
        <family val="3"/>
        <charset val="128"/>
      </rPr>
      <t>枚 → ページ指定 １から</t>
    </r>
    <r>
      <rPr>
        <b/>
        <sz val="11"/>
        <color rgb="FFFF0000"/>
        <rFont val="BIZ UDPゴシック"/>
        <family val="3"/>
        <charset val="128"/>
      </rPr>
      <t>１</t>
    </r>
    <r>
      <rPr>
        <b/>
        <sz val="11"/>
        <rFont val="BIZ UDPゴシック"/>
        <family val="3"/>
        <charset val="128"/>
      </rPr>
      <t>ﾍﾟｰｼﾞ）</t>
    </r>
    <rPh sb="2" eb="4">
      <t>インサツ</t>
    </rPh>
    <rPh sb="5" eb="7">
      <t>セッテイ</t>
    </rPh>
    <rPh sb="8" eb="9">
      <t>カナラ</t>
    </rPh>
    <rPh sb="13" eb="15">
      <t>シテイ</t>
    </rPh>
    <rPh sb="25" eb="26">
      <t>レイ</t>
    </rPh>
    <rPh sb="27" eb="29">
      <t>インサツ</t>
    </rPh>
    <rPh sb="29" eb="31">
      <t>マイスウ</t>
    </rPh>
    <rPh sb="32" eb="33">
      <t>マイ</t>
    </rPh>
    <rPh sb="39" eb="41">
      <t>シテイ</t>
    </rPh>
    <phoneticPr fontId="3"/>
  </si>
  <si>
    <t>◎ 当施設『利用のご案内』冊子の『社会教育団体等の利用計画書の記入の仕方』のページをご参照の上、作成してください。</t>
    <rPh sb="43" eb="45">
      <t>サンショウ</t>
    </rPh>
    <rPh sb="46" eb="47">
      <t>ウエ</t>
    </rPh>
    <phoneticPr fontId="3"/>
  </si>
  <si>
    <r>
      <t xml:space="preserve"> </t>
    </r>
    <r>
      <rPr>
        <sz val="13"/>
        <color rgb="FFFF0000"/>
        <rFont val="UD デジタル 教科書体 NK-B"/>
        <family val="1"/>
        <charset val="128"/>
      </rPr>
      <t>「OT（オリエンテーション）」</t>
    </r>
    <r>
      <rPr>
        <sz val="13"/>
        <color theme="1"/>
        <rFont val="UD デジタル 教科書体 NK-B"/>
        <family val="1"/>
        <charset val="128"/>
      </rPr>
      <t>は、ご利用方法の説明、施設職員との打合せ等で</t>
    </r>
    <r>
      <rPr>
        <sz val="13"/>
        <color rgb="FFFF0000"/>
        <rFont val="UD デジタル 教科書体 NK-B"/>
        <family val="1"/>
        <charset val="128"/>
      </rPr>
      <t>１時間</t>
    </r>
    <r>
      <rPr>
        <sz val="13"/>
        <color theme="1"/>
        <rFont val="UD デジタル 教科書体 NK-B"/>
        <family val="1"/>
        <charset val="128"/>
      </rPr>
      <t>とってください。</t>
    </r>
    <rPh sb="19" eb="21">
      <t>リヨウ</t>
    </rPh>
    <rPh sb="21" eb="23">
      <t>ホウホウ</t>
    </rPh>
    <rPh sb="24" eb="26">
      <t>セツメイ</t>
    </rPh>
    <rPh sb="27" eb="29">
      <t>シセツ</t>
    </rPh>
    <rPh sb="29" eb="31">
      <t>ショクイン</t>
    </rPh>
    <rPh sb="33" eb="35">
      <t>ウチアワ</t>
    </rPh>
    <rPh sb="36" eb="37">
      <t>トウ</t>
    </rPh>
    <phoneticPr fontId="3"/>
  </si>
  <si>
    <r>
      <rPr>
        <sz val="14"/>
        <color rgb="FFFF0000"/>
        <rFont val="HGS創英角ｺﾞｼｯｸUB"/>
        <family val="3"/>
        <charset val="128"/>
      </rPr>
      <t>入力後</t>
    </r>
    <r>
      <rPr>
        <sz val="13"/>
        <rFont val="HGS創英角ｺﾞｼｯｸUB"/>
        <family val="3"/>
        <charset val="128"/>
      </rPr>
      <t xml:space="preserve">
の
確 認</t>
    </r>
    <rPh sb="0" eb="2">
      <t>にゅうりょく</t>
    </rPh>
    <rPh sb="2" eb="3">
      <t>ご</t>
    </rPh>
    <rPh sb="6" eb="7">
      <t>かく</t>
    </rPh>
    <rPh sb="8" eb="9">
      <t>にん</t>
    </rPh>
    <phoneticPr fontId="3" type="Hiragana"/>
  </si>
  <si>
    <t>１日目</t>
    <rPh sb="1" eb="3">
      <t>ニチメ</t>
    </rPh>
    <phoneticPr fontId="3"/>
  </si>
  <si>
    <r>
      <t xml:space="preserve"> </t>
    </r>
    <r>
      <rPr>
        <sz val="13"/>
        <color rgb="FFFF0000"/>
        <rFont val="UD デジタル 教科書体 NK-B"/>
        <family val="1"/>
        <charset val="128"/>
      </rPr>
      <t>「RC（部屋確認）」</t>
    </r>
    <r>
      <rPr>
        <sz val="13"/>
        <color theme="1"/>
        <rFont val="UD デジタル 教科書体 NK-B"/>
        <family val="1"/>
        <charset val="128"/>
      </rPr>
      <t>は、</t>
    </r>
    <r>
      <rPr>
        <sz val="13"/>
        <color rgb="FFFF0000"/>
        <rFont val="UD デジタル 教科書体 NK-B"/>
        <family val="1"/>
        <charset val="128"/>
      </rPr>
      <t>退所日の朝</t>
    </r>
    <r>
      <rPr>
        <sz val="13"/>
        <color theme="1"/>
        <rFont val="UD デジタル 教科書体 NK-B"/>
        <family val="1"/>
        <charset val="128"/>
      </rPr>
      <t>、部屋掃除・荷物移動後、</t>
    </r>
    <r>
      <rPr>
        <sz val="13"/>
        <color rgb="FFFF0000"/>
        <rFont val="UD デジタル 教科書体 NK-B"/>
        <family val="1"/>
        <charset val="128"/>
      </rPr>
      <t>８：３５から３０分程度</t>
    </r>
    <r>
      <rPr>
        <sz val="13"/>
        <color theme="1"/>
        <rFont val="UD デジタル 教科書体 NK-B"/>
        <family val="1"/>
        <charset val="128"/>
      </rPr>
      <t>とってください。
　時間短縮のためにも、</t>
    </r>
    <r>
      <rPr>
        <sz val="13"/>
        <color rgb="FFFF0000"/>
        <rFont val="UD デジタル 教科書体 NK-B"/>
        <family val="1"/>
        <charset val="128"/>
      </rPr>
      <t>団体指導者による事前の部屋確認</t>
    </r>
    <r>
      <rPr>
        <sz val="13"/>
        <color theme="1"/>
        <rFont val="UD デジタル 教科書体 NK-B"/>
        <family val="1"/>
        <charset val="128"/>
      </rPr>
      <t>をお願いいたします。</t>
    </r>
    <rPh sb="13" eb="15">
      <t>タイショ</t>
    </rPh>
    <rPh sb="17" eb="18">
      <t>アサ</t>
    </rPh>
    <rPh sb="51" eb="53">
      <t>ジカン</t>
    </rPh>
    <rPh sb="53" eb="55">
      <t>タンシュク</t>
    </rPh>
    <rPh sb="72" eb="74">
      <t>ヘヤ</t>
    </rPh>
    <phoneticPr fontId="3"/>
  </si>
  <si>
    <t>　　団　体　利　用　計　画　書</t>
    <rPh sb="2" eb="3">
      <t>ダン</t>
    </rPh>
    <rPh sb="4" eb="5">
      <t>カラダ</t>
    </rPh>
    <rPh sb="6" eb="7">
      <t>リ</t>
    </rPh>
    <rPh sb="8" eb="9">
      <t>ヨウ</t>
    </rPh>
    <rPh sb="10" eb="11">
      <t>ケイ</t>
    </rPh>
    <rPh sb="12" eb="13">
      <t>ガ</t>
    </rPh>
    <rPh sb="14" eb="15">
      <t>ショ</t>
    </rPh>
    <phoneticPr fontId="73"/>
  </si>
  <si>
    <t>OT：オリエンテーション　　ST：団体引率者　　AT：自然の家職員　　VT：外部講師　　FT：自由時間　　RC：部屋確認　　G：グループ</t>
    <rPh sb="17" eb="19">
      <t>ダンタイ</t>
    </rPh>
    <rPh sb="19" eb="22">
      <t>インソツシャ</t>
    </rPh>
    <rPh sb="27" eb="29">
      <t>シゼン</t>
    </rPh>
    <rPh sb="30" eb="31">
      <t>イエ</t>
    </rPh>
    <rPh sb="31" eb="33">
      <t>ショクイン</t>
    </rPh>
    <rPh sb="38" eb="42">
      <t>ガイブコウシ</t>
    </rPh>
    <rPh sb="47" eb="49">
      <t>ジユウ</t>
    </rPh>
    <rPh sb="49" eb="51">
      <t>ジカン</t>
    </rPh>
    <rPh sb="56" eb="58">
      <t>ヘヤ</t>
    </rPh>
    <rPh sb="58" eb="60">
      <t>カクニン</t>
    </rPh>
    <phoneticPr fontId="73"/>
  </si>
  <si>
    <t>№（</t>
    <phoneticPr fontId="73"/>
  </si>
  <si>
    <t>団体名</t>
    <rPh sb="0" eb="3">
      <t>ダンタイメイ</t>
    </rPh>
    <phoneticPr fontId="73"/>
  </si>
  <si>
    <t>（</t>
    <phoneticPr fontId="73"/>
  </si>
  <si>
    <t>市</t>
  </si>
  <si>
    <t>利用期日</t>
    <rPh sb="0" eb="2">
      <t>リヨウ</t>
    </rPh>
    <rPh sb="2" eb="4">
      <t>キジツ</t>
    </rPh>
    <phoneticPr fontId="73"/>
  </si>
  <si>
    <t>日（</t>
    <rPh sb="0" eb="1">
      <t>ニチ</t>
    </rPh>
    <phoneticPr fontId="3"/>
  </si>
  <si>
    <t>人数</t>
    <rPh sb="0" eb="2">
      <t>ニンズウ</t>
    </rPh>
    <phoneticPr fontId="73"/>
  </si>
  <si>
    <t>合計</t>
    <rPh sb="0" eb="2">
      <t>ゴウケイ</t>
    </rPh>
    <phoneticPr fontId="3"/>
  </si>
  <si>
    <t>人数内訳</t>
    <rPh sb="0" eb="4">
      <t>ニンズウウチワケ</t>
    </rPh>
    <phoneticPr fontId="73"/>
  </si>
  <si>
    <t>児童数</t>
    <rPh sb="0" eb="3">
      <t>ジドウスウ</t>
    </rPh>
    <phoneticPr fontId="3"/>
  </si>
  <si>
    <t>男</t>
    <rPh sb="0" eb="1">
      <t>オトコ</t>
    </rPh>
    <phoneticPr fontId="3"/>
  </si>
  <si>
    <t>人</t>
    <rPh sb="0" eb="1">
      <t>ニン</t>
    </rPh>
    <phoneticPr fontId="3"/>
  </si>
  <si>
    <t>、女</t>
    <rPh sb="1" eb="2">
      <t>オンナ</t>
    </rPh>
    <phoneticPr fontId="3"/>
  </si>
  <si>
    <t>計</t>
    <rPh sb="0" eb="1">
      <t>ケイ</t>
    </rPh>
    <phoneticPr fontId="3"/>
  </si>
  <si>
    <t>ふりがな</t>
    <phoneticPr fontId="73"/>
  </si>
  <si>
    <t>連絡先電話番号１</t>
    <rPh sb="0" eb="3">
      <t>レンラクサキ</t>
    </rPh>
    <phoneticPr fontId="73"/>
  </si>
  <si>
    <t>連絡先電話番号２</t>
    <phoneticPr fontId="73"/>
  </si>
  <si>
    <t>氏　名</t>
    <rPh sb="0" eb="1">
      <t>シ</t>
    </rPh>
    <rPh sb="2" eb="3">
      <t>メイ</t>
    </rPh>
    <phoneticPr fontId="73"/>
  </si>
  <si>
    <t>引率者数</t>
    <rPh sb="0" eb="4">
      <t>インソツシャスウ</t>
    </rPh>
    <phoneticPr fontId="3"/>
  </si>
  <si>
    <t>食堂利用・活動時間帯</t>
    <rPh sb="0" eb="2">
      <t>ショクドウ</t>
    </rPh>
    <rPh sb="2" eb="4">
      <t>リヨウ</t>
    </rPh>
    <rPh sb="5" eb="7">
      <t>カツドウ</t>
    </rPh>
    <rPh sb="7" eb="10">
      <t>ジカンタイ</t>
    </rPh>
    <phoneticPr fontId="73"/>
  </si>
  <si>
    <t>←食堂利用時間→</t>
    <rPh sb="1" eb="3">
      <t>ショクドウ</t>
    </rPh>
    <rPh sb="3" eb="5">
      <t>リヨウ</t>
    </rPh>
    <rPh sb="5" eb="7">
      <t>ジカン</t>
    </rPh>
    <phoneticPr fontId="73"/>
  </si>
  <si>
    <t>AT活動開始時刻</t>
    <rPh sb="2" eb="4">
      <t>カツドウ</t>
    </rPh>
    <rPh sb="4" eb="6">
      <t>カイシ</t>
    </rPh>
    <rPh sb="6" eb="8">
      <t>ジコク</t>
    </rPh>
    <phoneticPr fontId="73"/>
  </si>
  <si>
    <t>活動終了時刻</t>
    <phoneticPr fontId="3"/>
  </si>
  <si>
    <t>日</t>
    <rPh sb="0" eb="1">
      <t>ニチ</t>
    </rPh>
    <phoneticPr fontId="73"/>
  </si>
  <si>
    <t>区分</t>
    <rPh sb="0" eb="2">
      <t>クブン</t>
    </rPh>
    <phoneticPr fontId="73"/>
  </si>
  <si>
    <t>宿泊施設</t>
    <rPh sb="0" eb="2">
      <t>シュクハク</t>
    </rPh>
    <rPh sb="2" eb="4">
      <t>シセツ</t>
    </rPh>
    <phoneticPr fontId="73"/>
  </si>
  <si>
    <t>食事様式（該当欄に○）</t>
    <rPh sb="0" eb="2">
      <t>ショクジ</t>
    </rPh>
    <rPh sb="2" eb="4">
      <t>ヨウシキ</t>
    </rPh>
    <rPh sb="5" eb="7">
      <t>ガイトウ</t>
    </rPh>
    <rPh sb="7" eb="8">
      <t>ラン</t>
    </rPh>
    <phoneticPr fontId="73"/>
  </si>
  <si>
    <t>１日目（</t>
    <rPh sb="1" eb="2">
      <t>ニチ</t>
    </rPh>
    <rPh sb="2" eb="3">
      <t>メ</t>
    </rPh>
    <phoneticPr fontId="73"/>
  </si>
  <si>
    <t>活動名</t>
    <rPh sb="0" eb="2">
      <t>カツドウ</t>
    </rPh>
    <rPh sb="2" eb="3">
      <t>メイ</t>
    </rPh>
    <phoneticPr fontId="73"/>
  </si>
  <si>
    <t>生活館</t>
    <rPh sb="0" eb="3">
      <t>セイカツカン</t>
    </rPh>
    <phoneticPr fontId="73"/>
  </si>
  <si>
    <t>食堂</t>
    <rPh sb="0" eb="2">
      <t>ショクドウ</t>
    </rPh>
    <phoneticPr fontId="73"/>
  </si>
  <si>
    <t>野調</t>
    <rPh sb="0" eb="1">
      <t>ノ</t>
    </rPh>
    <rPh sb="1" eb="2">
      <t>チョウ</t>
    </rPh>
    <phoneticPr fontId="73"/>
  </si>
  <si>
    <t>就寝準備</t>
    <rPh sb="0" eb="2">
      <t>シュウシン</t>
    </rPh>
    <rPh sb="2" eb="4">
      <t>ジュンビ</t>
    </rPh>
    <phoneticPr fontId="73"/>
  </si>
  <si>
    <t>朝食</t>
    <rPh sb="0" eb="2">
      <t>チョウショク</t>
    </rPh>
    <phoneticPr fontId="73"/>
  </si>
  <si>
    <t>ロッジ</t>
    <phoneticPr fontId="3"/>
  </si>
  <si>
    <t>昼食</t>
    <rPh sb="0" eb="2">
      <t>チュウショク</t>
    </rPh>
    <phoneticPr fontId="73"/>
  </si>
  <si>
    <t>グループ数</t>
    <rPh sb="4" eb="5">
      <t>スウ</t>
    </rPh>
    <phoneticPr fontId="73"/>
  </si>
  <si>
    <t>夕食</t>
    <rPh sb="0" eb="2">
      <t>ユウショク</t>
    </rPh>
    <phoneticPr fontId="73"/>
  </si>
  <si>
    <t>指導体制</t>
    <rPh sb="0" eb="2">
      <t>シドウ</t>
    </rPh>
    <rPh sb="2" eb="4">
      <t>タイセイ</t>
    </rPh>
    <phoneticPr fontId="73"/>
  </si>
  <si>
    <r>
      <rPr>
        <sz val="12"/>
        <color theme="1"/>
        <rFont val="游ゴシック"/>
        <family val="3"/>
        <charset val="128"/>
        <scheme val="minor"/>
      </rPr>
      <t>↑</t>
    </r>
    <r>
      <rPr>
        <sz val="9"/>
        <color theme="1"/>
        <rFont val="游ゴシック"/>
        <family val="3"/>
        <charset val="128"/>
        <scheme val="minor"/>
      </rPr>
      <t xml:space="preserve">
宿泊希望施設に○をつけてください。
</t>
    </r>
    <rPh sb="2" eb="4">
      <t>シュクハク</t>
    </rPh>
    <rPh sb="4" eb="6">
      <t>キボウ</t>
    </rPh>
    <rPh sb="6" eb="8">
      <t>シセツ</t>
    </rPh>
    <phoneticPr fontId="73"/>
  </si>
  <si>
    <t>・食堂→食堂利用</t>
    <rPh sb="1" eb="3">
      <t>ショクドウ</t>
    </rPh>
    <rPh sb="4" eb="6">
      <t>ショクドウ</t>
    </rPh>
    <rPh sb="6" eb="8">
      <t>リヨウ</t>
    </rPh>
    <phoneticPr fontId="73"/>
  </si>
  <si>
    <t>使用施設
集合場所</t>
    <rPh sb="0" eb="2">
      <t>シヨウ</t>
    </rPh>
    <rPh sb="2" eb="4">
      <t>シセツ</t>
    </rPh>
    <rPh sb="5" eb="9">
      <t>シュウゴウバショ</t>
    </rPh>
    <phoneticPr fontId="73"/>
  </si>
  <si>
    <t>・野調→野外調理</t>
    <rPh sb="1" eb="2">
      <t>ノ</t>
    </rPh>
    <rPh sb="2" eb="3">
      <t>チョウ</t>
    </rPh>
    <rPh sb="4" eb="6">
      <t>ヤガイ</t>
    </rPh>
    <rPh sb="6" eb="8">
      <t>チョウリ</t>
    </rPh>
    <phoneticPr fontId="73"/>
  </si>
  <si>
    <t>荒天時の計画
（使用施設）</t>
    <rPh sb="0" eb="2">
      <t>コウテン</t>
    </rPh>
    <rPh sb="2" eb="3">
      <t>ジ</t>
    </rPh>
    <rPh sb="4" eb="6">
      <t>ケイカク</t>
    </rPh>
    <rPh sb="8" eb="10">
      <t>シヨウ</t>
    </rPh>
    <rPh sb="10" eb="12">
      <t>シセツ</t>
    </rPh>
    <phoneticPr fontId="73"/>
  </si>
  <si>
    <t>※ 使用しない場合
     は、斜線記入</t>
    <rPh sb="2" eb="4">
      <t>シヨウ</t>
    </rPh>
    <rPh sb="7" eb="9">
      <t>バアイ</t>
    </rPh>
    <rPh sb="17" eb="19">
      <t>シャセン</t>
    </rPh>
    <rPh sb="19" eb="21">
      <t>キニュウ</t>
    </rPh>
    <phoneticPr fontId="73"/>
  </si>
  <si>
    <t>２日目（</t>
    <rPh sb="1" eb="2">
      <t>ニチ</t>
    </rPh>
    <rPh sb="2" eb="3">
      <t>メ</t>
    </rPh>
    <phoneticPr fontId="73"/>
  </si>
  <si>
    <t>３日目（</t>
    <rPh sb="1" eb="2">
      <t>ニチ</t>
    </rPh>
    <rPh sb="2" eb="3">
      <t>メ</t>
    </rPh>
    <phoneticPr fontId="73"/>
  </si>
  <si>
    <t>※「OT」（オリエンテーション）は、自然の家職員からの施設の使い方についての説明および職員との打合せ等として１時間とってください。　　　　　　　　　　　　　　　　　　　　　</t>
    <rPh sb="27" eb="29">
      <t>シセツ</t>
    </rPh>
    <rPh sb="30" eb="31">
      <t>ツカ</t>
    </rPh>
    <rPh sb="32" eb="33">
      <t>カタ</t>
    </rPh>
    <rPh sb="38" eb="40">
      <t>セツメイ</t>
    </rPh>
    <phoneticPr fontId="73"/>
  </si>
  <si>
    <t>とちぎ海浜自然の家
TEL  (0291) 37-4004
FAX  (0291) 37-4008</t>
    <rPh sb="3" eb="5">
      <t>カイヒン</t>
    </rPh>
    <rPh sb="5" eb="7">
      <t>シゼン</t>
    </rPh>
    <rPh sb="8" eb="9">
      <t>イエ</t>
    </rPh>
    <phoneticPr fontId="73"/>
  </si>
  <si>
    <r>
      <t>※「RC」（部屋確認）の時間は、退室する日の部屋掃除・荷物移動後、午前８時３５分から３０分程度とってください。</t>
    </r>
    <r>
      <rPr>
        <b/>
        <sz val="12"/>
        <color theme="1"/>
        <rFont val="ＭＳ Ｐゴシック"/>
        <family val="3"/>
        <charset val="128"/>
      </rPr>
      <t>（団体指導者による事前の確認をお願いいたします。）</t>
    </r>
    <rPh sb="56" eb="58">
      <t>ダンタイ</t>
    </rPh>
    <rPh sb="58" eb="61">
      <t>シドウシャ</t>
    </rPh>
    <rPh sb="64" eb="66">
      <t>ジゼン</t>
    </rPh>
    <rPh sb="67" eb="69">
      <t>カクニン</t>
    </rPh>
    <rPh sb="71" eb="72">
      <t>ネガ</t>
    </rPh>
    <phoneticPr fontId="73"/>
  </si>
  <si>
    <t>活動終了時刻</t>
    <rPh sb="0" eb="2">
      <t>カツドウ</t>
    </rPh>
    <rPh sb="2" eb="4">
      <t>シュウリョウ</t>
    </rPh>
    <rPh sb="4" eb="6">
      <t>ジコク</t>
    </rPh>
    <phoneticPr fontId="73"/>
  </si>
  <si>
    <t>４日目（</t>
    <rPh sb="1" eb="2">
      <t>ニチ</t>
    </rPh>
    <rPh sb="2" eb="3">
      <t>メ</t>
    </rPh>
    <phoneticPr fontId="73"/>
  </si>
  <si>
    <t>５日目（</t>
    <rPh sb="1" eb="2">
      <t>ニチ</t>
    </rPh>
    <rPh sb="2" eb="3">
      <t>メ</t>
    </rPh>
    <phoneticPr fontId="73"/>
  </si>
  <si>
    <t>６日目（</t>
    <rPh sb="1" eb="2">
      <t>ニチ</t>
    </rPh>
    <rPh sb="2" eb="3">
      <t>メ</t>
    </rPh>
    <phoneticPr fontId="73"/>
  </si>
  <si>
    <t>　</t>
  </si>
  <si>
    <r>
      <rPr>
        <sz val="10.5"/>
        <color indexed="8"/>
        <rFont val="ＭＳ Ｐ明朝"/>
        <family val="1"/>
        <charset val="128"/>
      </rPr>
      <t>別記様式第</t>
    </r>
    <r>
      <rPr>
        <sz val="10.5"/>
        <color indexed="8"/>
        <rFont val="Century"/>
        <family val="1"/>
      </rPr>
      <t>1</t>
    </r>
    <r>
      <rPr>
        <sz val="10.5"/>
        <color indexed="8"/>
        <rFont val="ＭＳ Ｐ明朝"/>
        <family val="1"/>
        <charset val="128"/>
      </rPr>
      <t>号</t>
    </r>
    <r>
      <rPr>
        <sz val="10.5"/>
        <color indexed="8"/>
        <rFont val="Century"/>
        <family val="1"/>
      </rPr>
      <t>(</t>
    </r>
    <r>
      <rPr>
        <sz val="10.5"/>
        <color indexed="8"/>
        <rFont val="ＭＳ Ｐ明朝"/>
        <family val="1"/>
        <charset val="128"/>
      </rPr>
      <t>第</t>
    </r>
    <r>
      <rPr>
        <sz val="10.5"/>
        <color indexed="8"/>
        <rFont val="Century"/>
        <family val="1"/>
      </rPr>
      <t>5</t>
    </r>
    <r>
      <rPr>
        <sz val="10.5"/>
        <color indexed="8"/>
        <rFont val="ＭＳ Ｐ明朝"/>
        <family val="1"/>
        <charset val="128"/>
      </rPr>
      <t>条関係</t>
    </r>
    <r>
      <rPr>
        <sz val="10.5"/>
        <color indexed="8"/>
        <rFont val="Century"/>
        <family val="1"/>
      </rPr>
      <t>)</t>
    </r>
    <phoneticPr fontId="73"/>
  </si>
  <si>
    <t>利　用　許　可　申　請　書</t>
    <rPh sb="0" eb="1">
      <t>リ</t>
    </rPh>
    <rPh sb="2" eb="3">
      <t>ヨウ</t>
    </rPh>
    <rPh sb="4" eb="5">
      <t>モト</t>
    </rPh>
    <rPh sb="6" eb="7">
      <t>カ</t>
    </rPh>
    <rPh sb="8" eb="9">
      <t>サル</t>
    </rPh>
    <rPh sb="10" eb="11">
      <t>ショウ</t>
    </rPh>
    <rPh sb="12" eb="13">
      <t>ショ</t>
    </rPh>
    <phoneticPr fontId="3"/>
  </si>
  <si>
    <t>　公益財団法人　　とちぎ未来づくり財団</t>
    <phoneticPr fontId="3"/>
  </si>
  <si>
    <t>年</t>
    <rPh sb="0" eb="1">
      <t>ネン</t>
    </rPh>
    <phoneticPr fontId="73"/>
  </si>
  <si>
    <t>月</t>
    <rPh sb="0" eb="1">
      <t>ツキ</t>
    </rPh>
    <phoneticPr fontId="73"/>
  </si>
  <si>
    <t>　                                    理事長 　様</t>
    <phoneticPr fontId="3"/>
  </si>
  <si>
    <t>　</t>
    <phoneticPr fontId="73"/>
  </si>
  <si>
    <t>申請者</t>
    <rPh sb="0" eb="3">
      <t>シンセイシャ</t>
    </rPh>
    <phoneticPr fontId="73"/>
  </si>
  <si>
    <t>所在地</t>
    <rPh sb="0" eb="3">
      <t>ショザイチ</t>
    </rPh>
    <phoneticPr fontId="73"/>
  </si>
  <si>
    <t>〒</t>
    <phoneticPr fontId="73"/>
  </si>
  <si>
    <t>-</t>
    <phoneticPr fontId="3"/>
  </si>
  <si>
    <t>代表者</t>
    <rPh sb="0" eb="3">
      <t>ダイヒョウシャ</t>
    </rPh>
    <phoneticPr fontId="73"/>
  </si>
  <si>
    <t>電　話</t>
    <rPh sb="0" eb="1">
      <t>デン</t>
    </rPh>
    <rPh sb="2" eb="3">
      <t>ハナシ</t>
    </rPh>
    <phoneticPr fontId="73"/>
  </si>
  <si>
    <t>（</t>
  </si>
  <si>
    <t>）</t>
  </si>
  <si>
    <t>　次のとおり栃木県立とちぎ海浜自然の家を利用したいので申請します。</t>
    <rPh sb="6" eb="8">
      <t>トチギ</t>
    </rPh>
    <rPh sb="8" eb="10">
      <t>ケンリツ</t>
    </rPh>
    <phoneticPr fontId="73"/>
  </si>
  <si>
    <t>利用期間</t>
  </si>
  <si>
    <t>時</t>
    <rPh sb="0" eb="1">
      <t>ジ</t>
    </rPh>
    <phoneticPr fontId="73"/>
  </si>
  <si>
    <t>～</t>
    <phoneticPr fontId="73"/>
  </si>
  <si>
    <t>泊</t>
    <rPh sb="0" eb="1">
      <t>ハク</t>
    </rPh>
    <phoneticPr fontId="73"/>
  </si>
  <si>
    <t>日</t>
    <phoneticPr fontId="73"/>
  </si>
  <si>
    <t>有</t>
    <rPh sb="0" eb="1">
      <t>ユウ</t>
    </rPh>
    <phoneticPr fontId="73"/>
  </si>
  <si>
    <t>）</t>
    <phoneticPr fontId="73"/>
  </si>
  <si>
    <t>・</t>
    <phoneticPr fontId="73"/>
  </si>
  <si>
    <t>無</t>
    <rPh sb="0" eb="1">
      <t>ム</t>
    </rPh>
    <phoneticPr fontId="73"/>
  </si>
  <si>
    <t>※実利用者(人)</t>
    <rPh sb="1" eb="2">
      <t>ジツ</t>
    </rPh>
    <rPh sb="2" eb="5">
      <t>リヨウシャ</t>
    </rPh>
    <rPh sb="6" eb="7">
      <t>ヒト</t>
    </rPh>
    <phoneticPr fontId="73"/>
  </si>
  <si>
    <t>男</t>
    <rPh sb="0" eb="1">
      <t>オトコ</t>
    </rPh>
    <phoneticPr fontId="73"/>
  </si>
  <si>
    <t>宿  泊</t>
    <rPh sb="0" eb="1">
      <t>ヤド</t>
    </rPh>
    <rPh sb="3" eb="4">
      <t>ハク</t>
    </rPh>
    <phoneticPr fontId="73"/>
  </si>
  <si>
    <t>日帰り　</t>
    <phoneticPr fontId="73"/>
  </si>
  <si>
    <t>中学生</t>
    <rPh sb="0" eb="3">
      <t>チュウガクセイ</t>
    </rPh>
    <phoneticPr fontId="73"/>
  </si>
  <si>
    <t>高校生等</t>
    <rPh sb="0" eb="3">
      <t>コウコウセイ</t>
    </rPh>
    <rPh sb="3" eb="4">
      <t>ナド</t>
    </rPh>
    <phoneticPr fontId="73"/>
  </si>
  <si>
    <t>一般</t>
    <rPh sb="0" eb="2">
      <t>イッパン</t>
    </rPh>
    <phoneticPr fontId="73"/>
  </si>
  <si>
    <t>連絡先</t>
    <phoneticPr fontId="73"/>
  </si>
  <si>
    <t xml:space="preserve">                         住所　</t>
    <phoneticPr fontId="73"/>
  </si>
  <si>
    <t xml:space="preserve">  連絡（引率）責任者名　　</t>
    <phoneticPr fontId="73"/>
  </si>
  <si>
    <t>　　　　　　　　　　　電話　　　　 　      　　　  　　 　　　　</t>
    <phoneticPr fontId="73"/>
  </si>
  <si>
    <t>（注１）</t>
    <rPh sb="1" eb="2">
      <t>チュウ</t>
    </rPh>
    <phoneticPr fontId="73"/>
  </si>
  <si>
    <t>１　※印の欄は記入しない。　　２　プールを利用する場合は「有」に○を付けること。</t>
    <rPh sb="3" eb="4">
      <t>ジルシ</t>
    </rPh>
    <rPh sb="5" eb="6">
      <t>ラン</t>
    </rPh>
    <rPh sb="7" eb="9">
      <t>キニュウ</t>
    </rPh>
    <rPh sb="21" eb="22">
      <t>リ</t>
    </rPh>
    <phoneticPr fontId="73"/>
  </si>
  <si>
    <t>(注２)</t>
    <rPh sb="1" eb="2">
      <t>チュウ</t>
    </rPh>
    <phoneticPr fontId="73"/>
  </si>
  <si>
    <t>１　利用計画及び食事数についての資料を添付すること。 　　 ２　学校教育活動として利用する場合は、学校長名で申請し学校長印を押印すること。</t>
    <phoneticPr fontId="73"/>
  </si>
  <si>
    <r>
      <t xml:space="preserve"> このデータは、</t>
    </r>
    <r>
      <rPr>
        <sz val="12"/>
        <color rgb="FFFF0000"/>
        <rFont val="HGS創英角ｺﾞｼｯｸUB"/>
        <family val="3"/>
        <charset val="128"/>
      </rPr>
      <t>学校用</t>
    </r>
    <r>
      <rPr>
        <sz val="12"/>
        <rFont val="HGS創英角ｺﾞｼｯｸUB"/>
        <family val="3"/>
        <charset val="128"/>
      </rPr>
      <t>の様式です。</t>
    </r>
    <r>
      <rPr>
        <sz val="12"/>
        <color rgb="FFFF0000"/>
        <rFont val="HGS創英角ｺﾞｼｯｸUB"/>
        <family val="3"/>
        <charset val="128"/>
      </rPr>
      <t>団体、家族・グループ</t>
    </r>
    <r>
      <rPr>
        <sz val="12"/>
        <rFont val="HGS創英角ｺﾞｼｯｸUB"/>
        <family val="3"/>
        <charset val="128"/>
      </rPr>
      <t>でのご利用は</t>
    </r>
    <r>
      <rPr>
        <sz val="12"/>
        <color rgb="FFFF0000"/>
        <rFont val="HGS創英角ｺﾞｼｯｸUB"/>
        <family val="3"/>
        <charset val="128"/>
      </rPr>
      <t>様式が異なります</t>
    </r>
    <r>
      <rPr>
        <sz val="12"/>
        <rFont val="HGS創英角ｺﾞｼｯｸUB"/>
        <family val="3"/>
        <charset val="128"/>
      </rPr>
      <t>。</t>
    </r>
    <r>
      <rPr>
        <sz val="12"/>
        <color theme="1"/>
        <rFont val="HGS創英角ｺﾞｼｯｸUB"/>
        <family val="3"/>
        <charset val="128"/>
      </rPr>
      <t xml:space="preserve">
 </t>
    </r>
    <r>
      <rPr>
        <sz val="12"/>
        <color rgb="FFFF0000"/>
        <rFont val="HGS創英角ｺﾞｼｯｸUB"/>
        <family val="3"/>
        <charset val="128"/>
      </rPr>
      <t>学校の宿泊学習</t>
    </r>
    <r>
      <rPr>
        <sz val="12"/>
        <rFont val="HGS創英角ｺﾞｼｯｸUB"/>
        <family val="3"/>
        <charset val="128"/>
      </rPr>
      <t>でのご利用</t>
    </r>
    <r>
      <rPr>
        <sz val="12"/>
        <color theme="1"/>
        <rFont val="HGS創英角ｺﾞｼｯｸUB"/>
        <family val="3"/>
        <charset val="128"/>
      </rPr>
      <t>でお間違いありませんか？</t>
    </r>
    <rPh sb="8" eb="10">
      <t>ガッコウ</t>
    </rPh>
    <rPh sb="10" eb="11">
      <t>ヨウ</t>
    </rPh>
    <rPh sb="12" eb="14">
      <t>ヨウシキ</t>
    </rPh>
    <rPh sb="17" eb="19">
      <t>ダンタイ</t>
    </rPh>
    <rPh sb="20" eb="22">
      <t>カゾク</t>
    </rPh>
    <rPh sb="30" eb="32">
      <t>リヨウ</t>
    </rPh>
    <rPh sb="33" eb="35">
      <t>ヨウシキ</t>
    </rPh>
    <rPh sb="36" eb="37">
      <t>コト</t>
    </rPh>
    <rPh sb="44" eb="46">
      <t>ガッコウ</t>
    </rPh>
    <rPh sb="47" eb="51">
      <t>シュクハクガクシュウ</t>
    </rPh>
    <rPh sb="54" eb="56">
      <t>リヨウ</t>
    </rPh>
    <rPh sb="58" eb="60">
      <t>マチガ</t>
    </rPh>
    <phoneticPr fontId="3"/>
  </si>
  <si>
    <r>
      <rPr>
        <b/>
        <sz val="14"/>
        <color theme="1"/>
        <rFont val="HG丸ｺﾞｼｯｸM-PRO"/>
        <family val="3"/>
        <charset val="128"/>
      </rPr>
      <t xml:space="preserve"> </t>
    </r>
    <r>
      <rPr>
        <b/>
        <sz val="14"/>
        <color rgb="FF333399"/>
        <rFont val="HG丸ｺﾞｼｯｸM-PRO"/>
        <family val="3"/>
        <charset val="128"/>
      </rPr>
      <t>● 閉所日（要勤務日以外）</t>
    </r>
    <r>
      <rPr>
        <b/>
        <sz val="14"/>
        <color theme="1"/>
        <rFont val="HG丸ｺﾞｼｯｸM-PRO"/>
        <family val="3"/>
        <charset val="128"/>
      </rPr>
      <t xml:space="preserve">  </t>
    </r>
    <r>
      <rPr>
        <sz val="10"/>
        <color theme="1"/>
        <rFont val="HG丸ｺﾞｼｯｸM-PRO"/>
        <family val="3"/>
        <charset val="128"/>
      </rPr>
      <t>※前年度２月分から入力</t>
    </r>
    <rPh sb="3" eb="5">
      <t>ヘイショ</t>
    </rPh>
    <rPh sb="5" eb="6">
      <t>ヒ</t>
    </rPh>
    <rPh sb="7" eb="8">
      <t>ヨウ</t>
    </rPh>
    <rPh sb="8" eb="10">
      <t>キンム</t>
    </rPh>
    <rPh sb="10" eb="11">
      <t>ビ</t>
    </rPh>
    <rPh sb="11" eb="13">
      <t>イガイ</t>
    </rPh>
    <phoneticPr fontId="3"/>
  </si>
  <si>
    <r>
      <rPr>
        <b/>
        <sz val="14"/>
        <color theme="1"/>
        <rFont val="HG丸ｺﾞｼｯｸM-PRO"/>
        <family val="3"/>
        <charset val="128"/>
      </rPr>
      <t xml:space="preserve"> </t>
    </r>
    <r>
      <rPr>
        <b/>
        <sz val="14"/>
        <color rgb="FF333399"/>
        <rFont val="HG丸ｺﾞｼｯｸM-PRO"/>
        <family val="3"/>
        <charset val="128"/>
      </rPr>
      <t>● 料金設定</t>
    </r>
    <r>
      <rPr>
        <b/>
        <sz val="14"/>
        <color theme="1"/>
        <rFont val="HG丸ｺﾞｼｯｸM-PRO"/>
        <family val="3"/>
        <charset val="128"/>
      </rPr>
      <t/>
    </r>
    <rPh sb="3" eb="5">
      <t>リョウキン</t>
    </rPh>
    <rPh sb="5" eb="7">
      <t>セッテイ</t>
    </rPh>
    <phoneticPr fontId="3"/>
  </si>
  <si>
    <t xml:space="preserve">  ※</t>
    <phoneticPr fontId="3" type="Hiragana"/>
  </si>
  <si>
    <t>欄の金額を編集すると全シートの金額欄が変更されます。</t>
    <rPh sb="0" eb="1">
      <t>ラン</t>
    </rPh>
    <rPh sb="2" eb="4">
      <t>キンガク</t>
    </rPh>
    <rPh sb="5" eb="7">
      <t>ヘンシュウ</t>
    </rPh>
    <rPh sb="10" eb="11">
      <t>ゼン</t>
    </rPh>
    <rPh sb="15" eb="17">
      <t>キンガク</t>
    </rPh>
    <rPh sb="17" eb="18">
      <t>ラン</t>
    </rPh>
    <rPh sb="19" eb="21">
      <t>ヘンコウ</t>
    </rPh>
    <phoneticPr fontId="3"/>
  </si>
  <si>
    <t>前年度</t>
    <rPh sb="0" eb="3">
      <t>ゼンネンド</t>
    </rPh>
    <phoneticPr fontId="3"/>
  </si>
  <si>
    <t>今年度</t>
    <rPh sb="0" eb="3">
      <t>コンネンド</t>
    </rPh>
    <phoneticPr fontId="3"/>
  </si>
  <si>
    <t>宿　泊</t>
    <rPh sb="0" eb="1">
      <t>やど</t>
    </rPh>
    <rPh sb="2" eb="3">
      <t>はく</t>
    </rPh>
    <phoneticPr fontId="3" type="Hiragana"/>
  </si>
  <si>
    <t>プール</t>
    <phoneticPr fontId="3" type="Hiragana"/>
  </si>
  <si>
    <t>中学以下</t>
    <rPh sb="0" eb="1">
      <t>なか</t>
    </rPh>
    <rPh sb="1" eb="2">
      <t>がく</t>
    </rPh>
    <rPh sb="2" eb="4">
      <t>いか</t>
    </rPh>
    <phoneticPr fontId="3" type="Hiragana"/>
  </si>
  <si>
    <t>高校生等</t>
    <rPh sb="0" eb="2">
      <t>こうこう</t>
    </rPh>
    <rPh sb="2" eb="3">
      <t>せい</t>
    </rPh>
    <rPh sb="3" eb="4">
      <t>など</t>
    </rPh>
    <phoneticPr fontId="3" type="Hiragana"/>
  </si>
  <si>
    <t>一般</t>
    <rPh sb="0" eb="2">
      <t>いっぱん</t>
    </rPh>
    <phoneticPr fontId="3" type="Hiragana"/>
  </si>
  <si>
    <t>(テント)</t>
    <phoneticPr fontId="3" type="Hiragana"/>
  </si>
  <si>
    <t>県内</t>
    <rPh sb="0" eb="2">
      <t>けんない</t>
    </rPh>
    <phoneticPr fontId="3" type="Hiragana"/>
  </si>
  <si>
    <t>県外</t>
    <rPh sb="0" eb="2">
      <t>けんがい</t>
    </rPh>
    <phoneticPr fontId="3" type="Hiragana"/>
  </si>
  <si>
    <t>その他</t>
    <rPh sb="2" eb="3">
      <t>た</t>
    </rPh>
    <phoneticPr fontId="3" type="Hiragana"/>
  </si>
  <si>
    <t>朝　食</t>
    <rPh sb="0" eb="1">
      <t>アサ</t>
    </rPh>
    <rPh sb="2" eb="3">
      <t>ショク</t>
    </rPh>
    <phoneticPr fontId="3"/>
  </si>
  <si>
    <t>昼　食</t>
    <rPh sb="0" eb="1">
      <t>ヒル</t>
    </rPh>
    <rPh sb="2" eb="3">
      <t>ショク</t>
    </rPh>
    <phoneticPr fontId="3"/>
  </si>
  <si>
    <t>夕　食</t>
    <rPh sb="0" eb="1">
      <t>ユウ</t>
    </rPh>
    <rPh sb="2" eb="3">
      <t>ショク</t>
    </rPh>
    <phoneticPr fontId="3"/>
  </si>
  <si>
    <t>光熱水費</t>
    <rPh sb="0" eb="4">
      <t>こうねつすいひ</t>
    </rPh>
    <phoneticPr fontId="3" type="Hiragana"/>
  </si>
  <si>
    <t>リネン</t>
    <phoneticPr fontId="3" type="Hiragana"/>
  </si>
  <si>
    <t>4歳-学前</t>
    <phoneticPr fontId="3"/>
  </si>
  <si>
    <t>小学生</t>
    <rPh sb="0" eb="3">
      <t>ショウガクセイ</t>
    </rPh>
    <phoneticPr fontId="3"/>
  </si>
  <si>
    <t>中学以上</t>
    <rPh sb="0" eb="2">
      <t>チュウガク</t>
    </rPh>
    <rPh sb="2" eb="4">
      <t>イジョウ</t>
    </rPh>
    <phoneticPr fontId="3"/>
  </si>
  <si>
    <t>共通</t>
    <rPh sb="0" eb="2">
      <t>キョウツウ</t>
    </rPh>
    <phoneticPr fontId="3"/>
  </si>
  <si>
    <t>（１組）</t>
    <rPh sb="2" eb="3">
      <t>く</t>
    </rPh>
    <phoneticPr fontId="3" type="Hiragana"/>
  </si>
  <si>
    <r>
      <t xml:space="preserve"> </t>
    </r>
    <r>
      <rPr>
        <b/>
        <sz val="14"/>
        <color rgb="FF333399"/>
        <rFont val="HG丸ｺﾞｼｯｸM-PRO"/>
        <family val="3"/>
        <charset val="128"/>
      </rPr>
      <t>● 締切日の設定</t>
    </r>
    <rPh sb="3" eb="4">
      <t>シ</t>
    </rPh>
    <rPh sb="4" eb="5">
      <t>キ</t>
    </rPh>
    <rPh sb="5" eb="6">
      <t>ビ</t>
    </rPh>
    <rPh sb="7" eb="9">
      <t>セッテイ</t>
    </rPh>
    <phoneticPr fontId="3"/>
  </si>
  <si>
    <t>書類提出期限 ：</t>
    <rPh sb="0" eb="2">
      <t>ショルイ</t>
    </rPh>
    <rPh sb="2" eb="4">
      <t>テイシュツ</t>
    </rPh>
    <rPh sb="4" eb="6">
      <t>キゲン</t>
    </rPh>
    <phoneticPr fontId="3"/>
  </si>
  <si>
    <t>利用開始日の</t>
    <rPh sb="0" eb="2">
      <t>リヨウ</t>
    </rPh>
    <rPh sb="2" eb="5">
      <t>カイシビ</t>
    </rPh>
    <phoneticPr fontId="3"/>
  </si>
  <si>
    <t xml:space="preserve">週間前 ＝ </t>
    <rPh sb="0" eb="2">
      <t>シュウカン</t>
    </rPh>
    <rPh sb="2" eb="3">
      <t>マエ</t>
    </rPh>
    <phoneticPr fontId="3"/>
  </si>
  <si>
    <t>日前</t>
    <rPh sb="0" eb="2">
      <t>ニチマエ</t>
    </rPh>
    <phoneticPr fontId="3"/>
  </si>
  <si>
    <t>　　学　校　仮　利　用　計　画　書</t>
    <rPh sb="2" eb="3">
      <t>ガク</t>
    </rPh>
    <rPh sb="4" eb="5">
      <t>コウ</t>
    </rPh>
    <rPh sb="6" eb="7">
      <t>カリ</t>
    </rPh>
    <rPh sb="8" eb="9">
      <t>リ</t>
    </rPh>
    <rPh sb="10" eb="11">
      <t>ヨウ</t>
    </rPh>
    <rPh sb="12" eb="13">
      <t>ケイ</t>
    </rPh>
    <rPh sb="14" eb="15">
      <t>ガ</t>
    </rPh>
    <rPh sb="16" eb="17">
      <t>ショ</t>
    </rPh>
    <phoneticPr fontId="73"/>
  </si>
  <si>
    <t>鉾田市立海ぴぃ小学校</t>
    <rPh sb="0" eb="4">
      <t>ホコタシリツ</t>
    </rPh>
    <rPh sb="4" eb="5">
      <t>カイ</t>
    </rPh>
    <rPh sb="7" eb="10">
      <t>ショウガッコウ</t>
    </rPh>
    <phoneticPr fontId="3"/>
  </si>
  <si>
    <t>海浜　太郎</t>
    <rPh sb="0" eb="2">
      <t>カイヒン</t>
    </rPh>
    <rPh sb="3" eb="5">
      <t>タロウ</t>
    </rPh>
    <phoneticPr fontId="3"/>
  </si>
  <si>
    <t>栃木　花子</t>
    <rPh sb="0" eb="2">
      <t>トチギ</t>
    </rPh>
    <rPh sb="3" eb="5">
      <t>ハナコ</t>
    </rPh>
    <phoneticPr fontId="3"/>
  </si>
  <si>
    <t>123</t>
    <phoneticPr fontId="3"/>
  </si>
  <si>
    <t>4567</t>
    <phoneticPr fontId="3"/>
  </si>
  <si>
    <t>茨城</t>
    <rPh sb="0" eb="2">
      <t>イバラキ</t>
    </rPh>
    <phoneticPr fontId="3"/>
  </si>
  <si>
    <t>鉾田市玉田336-2</t>
    <rPh sb="0" eb="3">
      <t>ホコタシ</t>
    </rPh>
    <rPh sb="3" eb="5">
      <t>タマダ</t>
    </rPh>
    <phoneticPr fontId="3"/>
  </si>
  <si>
    <t>234</t>
    <phoneticPr fontId="3"/>
  </si>
  <si>
    <t>5678</t>
    <phoneticPr fontId="3"/>
  </si>
  <si>
    <t>鉾田市荒地123-4</t>
    <rPh sb="0" eb="2">
      <t>ホコタ</t>
    </rPh>
    <rPh sb="2" eb="3">
      <t>シ</t>
    </rPh>
    <rPh sb="3" eb="5">
      <t>アラジ</t>
    </rPh>
    <phoneticPr fontId="3"/>
  </si>
  <si>
    <t>080</t>
    <phoneticPr fontId="3"/>
  </si>
  <si>
    <t>012</t>
    <phoneticPr fontId="3"/>
  </si>
  <si>
    <t>3456</t>
    <phoneticPr fontId="3"/>
  </si>
  <si>
    <t>0789</t>
    <phoneticPr fontId="3"/>
  </si>
  <si>
    <t>生活館</t>
  </si>
  <si>
    <t>宿泊学習</t>
    <rPh sb="0" eb="4">
      <t>シュクハクガクシュウ</t>
    </rPh>
    <phoneticPr fontId="3"/>
  </si>
  <si>
    <t>自然体験学習を通して、協調性を育むため</t>
    <rPh sb="0" eb="4">
      <t>シゼンタイケン</t>
    </rPh>
    <rPh sb="4" eb="6">
      <t>ガクシュウ</t>
    </rPh>
    <rPh sb="7" eb="8">
      <t>トオ</t>
    </rPh>
    <rPh sb="11" eb="14">
      <t>キョウチョウセイ</t>
    </rPh>
    <rPh sb="15" eb="16">
      <t>ハグク</t>
    </rPh>
    <phoneticPr fontId="3"/>
  </si>
  <si>
    <t>なし</t>
  </si>
  <si>
    <t>OK</t>
  </si>
  <si>
    <t>OT</t>
    <phoneticPr fontId="3"/>
  </si>
  <si>
    <t>館内オリエンテーリング</t>
    <rPh sb="0" eb="2">
      <t>カンナイ</t>
    </rPh>
    <phoneticPr fontId="3"/>
  </si>
  <si>
    <t>昼食</t>
    <rPh sb="0" eb="2">
      <t>チュウショク</t>
    </rPh>
    <phoneticPr fontId="3"/>
  </si>
  <si>
    <t>FT</t>
    <phoneticPr fontId="3"/>
  </si>
  <si>
    <t>砂浜活動・砂の造形</t>
    <rPh sb="0" eb="4">
      <t>スナハマカツドウ</t>
    </rPh>
    <rPh sb="5" eb="6">
      <t>スナ</t>
    </rPh>
    <rPh sb="7" eb="9">
      <t>ゾウケイ</t>
    </rPh>
    <phoneticPr fontId="3"/>
  </si>
  <si>
    <t>海の
展示館
図書館</t>
    <rPh sb="0" eb="1">
      <t>ウミ</t>
    </rPh>
    <rPh sb="3" eb="6">
      <t>テンジカン</t>
    </rPh>
    <rPh sb="7" eb="10">
      <t>トショカン</t>
    </rPh>
    <phoneticPr fontId="3"/>
  </si>
  <si>
    <t>夕食</t>
    <rPh sb="0" eb="2">
      <t>ユウショク</t>
    </rPh>
    <phoneticPr fontId="3"/>
  </si>
  <si>
    <t>入浴</t>
    <rPh sb="0" eb="2">
      <t>ニュウヨク</t>
    </rPh>
    <phoneticPr fontId="3"/>
  </si>
  <si>
    <t>ナイトハイク
わくわく</t>
    <phoneticPr fontId="3"/>
  </si>
  <si>
    <t>班
長
会
議</t>
    <rPh sb="0" eb="1">
      <t>ハン</t>
    </rPh>
    <rPh sb="2" eb="3">
      <t>チョウ</t>
    </rPh>
    <rPh sb="4" eb="5">
      <t>カイ</t>
    </rPh>
    <rPh sb="6" eb="7">
      <t>ギ</t>
    </rPh>
    <phoneticPr fontId="3"/>
  </si>
  <si>
    <t>9G</t>
    <phoneticPr fontId="3"/>
  </si>
  <si>
    <t>ST/AT</t>
    <phoneticPr fontId="3"/>
  </si>
  <si>
    <t>ST</t>
    <phoneticPr fontId="3"/>
  </si>
  <si>
    <t>OTホール</t>
    <phoneticPr fontId="3"/>
  </si>
  <si>
    <t>食堂</t>
    <rPh sb="0" eb="2">
      <t>ショクドウ</t>
    </rPh>
    <phoneticPr fontId="3"/>
  </si>
  <si>
    <t>宿泊室</t>
    <rPh sb="0" eb="3">
      <t>シュクハクシツ</t>
    </rPh>
    <phoneticPr fontId="3"/>
  </si>
  <si>
    <t>イベント広場</t>
    <rPh sb="4" eb="6">
      <t>ヒロバ</t>
    </rPh>
    <phoneticPr fontId="3"/>
  </si>
  <si>
    <t>展示館・図書館</t>
    <rPh sb="0" eb="3">
      <t>テンジカン</t>
    </rPh>
    <rPh sb="4" eb="7">
      <t>トショカン</t>
    </rPh>
    <phoneticPr fontId="3"/>
  </si>
  <si>
    <t>大浴場</t>
    <rPh sb="0" eb="1">
      <t>ダイ</t>
    </rPh>
    <rPh sb="1" eb="3">
      <t>ヨクジョウ</t>
    </rPh>
    <phoneticPr fontId="3"/>
  </si>
  <si>
    <t>学習コーナー</t>
    <rPh sb="0" eb="2">
      <t>ガクシュウ</t>
    </rPh>
    <phoneticPr fontId="3"/>
  </si>
  <si>
    <t>Nスポ（ペタンク）
スポーツ館</t>
    <rPh sb="14" eb="15">
      <t>カン</t>
    </rPh>
    <phoneticPr fontId="3"/>
  </si>
  <si>
    <t>FT
宿泊室</t>
    <rPh sb="3" eb="6">
      <t>シュクハクシツ</t>
    </rPh>
    <phoneticPr fontId="3"/>
  </si>
  <si>
    <t>海の展示館
図書館</t>
    <rPh sb="0" eb="1">
      <t>ウミ</t>
    </rPh>
    <rPh sb="2" eb="5">
      <t>テンジカン</t>
    </rPh>
    <rPh sb="6" eb="9">
      <t>トショカン</t>
    </rPh>
    <phoneticPr fontId="3"/>
  </si>
  <si>
    <t>貝の根付け</t>
    <rPh sb="0" eb="1">
      <t>カイ</t>
    </rPh>
    <rPh sb="2" eb="4">
      <t>ネツ</t>
    </rPh>
    <phoneticPr fontId="3"/>
  </si>
  <si>
    <t>海岸散歩</t>
    <rPh sb="0" eb="4">
      <t>カイガンサンポ</t>
    </rPh>
    <phoneticPr fontId="3"/>
  </si>
  <si>
    <t>朝食</t>
    <rPh sb="0" eb="2">
      <t>チョウショク</t>
    </rPh>
    <phoneticPr fontId="3"/>
  </si>
  <si>
    <t>RC</t>
    <phoneticPr fontId="3"/>
  </si>
  <si>
    <t>野外調理（ポークカレー）
食器持参</t>
    <rPh sb="0" eb="4">
      <t>ヤガイチョウリ</t>
    </rPh>
    <rPh sb="13" eb="15">
      <t>ショッキ</t>
    </rPh>
    <rPh sb="15" eb="17">
      <t>ジサン</t>
    </rPh>
    <phoneticPr fontId="3"/>
  </si>
  <si>
    <t>海浜丸</t>
    <rPh sb="0" eb="3">
      <t>カイヒンマル</t>
    </rPh>
    <phoneticPr fontId="3"/>
  </si>
  <si>
    <t>退所</t>
    <rPh sb="0" eb="2">
      <t>タイショ</t>
    </rPh>
    <phoneticPr fontId="3"/>
  </si>
  <si>
    <t>5G</t>
    <phoneticPr fontId="3"/>
  </si>
  <si>
    <t>ST/AT</t>
  </si>
  <si>
    <t>海岸</t>
    <rPh sb="0" eb="2">
      <t>カイガン</t>
    </rPh>
    <phoneticPr fontId="3"/>
  </si>
  <si>
    <t>東野外調理場</t>
    <rPh sb="0" eb="3">
      <t>ヒガシヤガイ</t>
    </rPh>
    <rPh sb="3" eb="6">
      <t>チョウリジョウ</t>
    </rPh>
    <phoneticPr fontId="3"/>
  </si>
  <si>
    <t>アスレチック広場</t>
    <rPh sb="6" eb="8">
      <t>ヒロバ</t>
    </rPh>
    <phoneticPr fontId="3"/>
  </si>
  <si>
    <t>確認済</t>
  </si>
  <si>
    <t>鉾田</t>
    <rPh sb="0" eb="2">
      <t>ホコタ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</si>
</sst>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
    <numFmt numFmtId="177" formatCode="m&quot;月&quot;d&quot;日 (&quot;aaa&quot;)&quot;"/>
    <numFmt numFmtId="178" formatCode="m/d;@"/>
    <numFmt numFmtId="179" formatCode="m"/>
    <numFmt numFmtId="180" formatCode="d"/>
    <numFmt numFmtId="181" formatCode="yyyy&quot;年 &quot;m&quot;月&quot;d&quot;日 ( &quot;aaa&quot; )&quot;"/>
    <numFmt numFmtId="182" formatCode="yyyy&quot;年&quot;m&quot;月&quot;d&quot;日&quot;;@"/>
    <numFmt numFmtId="183" formatCode="0&quot;円&quot;"/>
    <numFmt numFmtId="184" formatCode="0&quot;組&quot;"/>
    <numFmt numFmtId="185" formatCode="0&quot;人&quot;"/>
    <numFmt numFmtId="186" formatCode="m&quot;月&quot;d&quot;日&quot;;@"/>
    <numFmt numFmtId="187" formatCode="m&quot;月&quot;d&quot;日 ( &quot;aaa&quot; )&quot;"/>
    <numFmt numFmtId="188" formatCode="#,###"/>
    <numFmt numFmtId="189" formatCode="yy&quot;年 &quot;m&quot;月&quot;d&quot;日 (&quot;aaa&quot;)&quot;"/>
    <numFmt numFmtId="190" formatCode="&quot;(&quot;0&quot;)&quot;"/>
  </numFmts>
  <fonts count="222">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b/>
      <sz val="11"/>
      <name val="BIZ UDPゴシック"/>
      <family val="3"/>
      <charset val="128"/>
    </font>
    <font>
      <sz val="11"/>
      <name val="HGS創英角ｺﾞｼｯｸUB"/>
      <family val="3"/>
      <charset val="128"/>
    </font>
    <font>
      <sz val="12"/>
      <name val="HGS創英角ｺﾞｼｯｸUB"/>
      <family val="3"/>
      <charset val="128"/>
    </font>
    <font>
      <sz val="11"/>
      <color rgb="FFFF0000"/>
      <name val="HGS創英角ｺﾞｼｯｸUB"/>
      <family val="3"/>
      <charset val="128"/>
    </font>
    <font>
      <sz val="18"/>
      <color theme="0"/>
      <name val="ＤＦ特太ゴシック体"/>
      <family val="3"/>
      <charset val="128"/>
    </font>
    <font>
      <sz val="11"/>
      <color theme="1"/>
      <name val="HG丸ｺﾞｼｯｸM-PRO"/>
      <family val="3"/>
      <charset val="128"/>
    </font>
    <font>
      <b/>
      <sz val="14"/>
      <color rgb="FF002060"/>
      <name val="HG丸ｺﾞｼｯｸM-PRO"/>
      <family val="3"/>
      <charset val="128"/>
    </font>
    <font>
      <sz val="11"/>
      <name val="BIZ UDPゴシック"/>
      <family val="3"/>
      <charset val="128"/>
    </font>
    <font>
      <b/>
      <sz val="12"/>
      <name val="BIZ UDPゴシック"/>
      <family val="3"/>
      <charset val="128"/>
    </font>
    <font>
      <b/>
      <sz val="13"/>
      <name val="BIZ UDPゴシック"/>
      <family val="3"/>
      <charset val="128"/>
    </font>
    <font>
      <b/>
      <sz val="11"/>
      <color rgb="FFFF0066"/>
      <name val="BIZ UDPゴシック"/>
      <family val="3"/>
      <charset val="128"/>
    </font>
    <font>
      <b/>
      <sz val="13"/>
      <color rgb="FFFF0066"/>
      <name val="BIZ UDPゴシック"/>
      <family val="3"/>
      <charset val="128"/>
    </font>
    <font>
      <b/>
      <sz val="10.5"/>
      <name val="BIZ UDPゴシック"/>
      <family val="3"/>
      <charset val="128"/>
    </font>
    <font>
      <b/>
      <sz val="10.5"/>
      <color rgb="FFFF0000"/>
      <name val="BIZ UDPゴシック"/>
      <family val="3"/>
      <charset val="128"/>
    </font>
    <font>
      <b/>
      <sz val="10.5"/>
      <color rgb="FFFF0066"/>
      <name val="BIZ UDPゴシック"/>
      <family val="3"/>
      <charset val="128"/>
    </font>
    <font>
      <b/>
      <sz val="10.5"/>
      <color rgb="FF0070C0"/>
      <name val="BIZ UDPゴシック"/>
      <family val="3"/>
      <charset val="128"/>
    </font>
    <font>
      <sz val="18"/>
      <color theme="0"/>
      <name val="HGS創英角ｺﾞｼｯｸUB"/>
      <family val="3"/>
      <charset val="128"/>
    </font>
    <font>
      <b/>
      <sz val="9"/>
      <color theme="1"/>
      <name val="BIZ UDPゴシック"/>
      <family val="3"/>
      <charset val="128"/>
    </font>
    <font>
      <b/>
      <sz val="12"/>
      <color rgb="FFFF0000"/>
      <name val="HGS創英角ｺﾞｼｯｸUB"/>
      <family val="3"/>
      <charset val="128"/>
    </font>
    <font>
      <b/>
      <sz val="10"/>
      <color theme="1"/>
      <name val="HG丸ｺﾞｼｯｸM-PRO"/>
      <family val="3"/>
      <charset val="128"/>
    </font>
    <font>
      <b/>
      <sz val="13"/>
      <color theme="1"/>
      <name val="游ゴシック"/>
      <family val="3"/>
      <charset val="128"/>
      <scheme val="minor"/>
    </font>
    <font>
      <sz val="18"/>
      <name val="HGP創英角ﾎﾟｯﾌﾟ体"/>
      <family val="3"/>
      <charset val="128"/>
    </font>
    <font>
      <sz val="11"/>
      <color rgb="FFFF0000"/>
      <name val="BIZ UDゴシック"/>
      <family val="3"/>
      <charset val="128"/>
    </font>
    <font>
      <b/>
      <sz val="16"/>
      <color theme="0"/>
      <name val="ＤＨＰ特太ゴシック体"/>
      <family val="3"/>
      <charset val="128"/>
    </font>
    <font>
      <sz val="12"/>
      <color theme="1"/>
      <name val="HGS創英角ｺﾞｼｯｸUB"/>
      <family val="3"/>
      <charset val="128"/>
    </font>
    <font>
      <sz val="12"/>
      <color rgb="FFFF0000"/>
      <name val="HGS創英角ｺﾞｼｯｸUB"/>
      <family val="3"/>
      <charset val="128"/>
    </font>
    <font>
      <b/>
      <sz val="11"/>
      <color rgb="FFFF0000"/>
      <name val="HG丸ｺﾞｼｯｸM-PRO"/>
      <family val="3"/>
      <charset val="128"/>
    </font>
    <font>
      <b/>
      <sz val="10.5"/>
      <color rgb="FF000000"/>
      <name val="HG丸ｺﾞｼｯｸM-PRO"/>
      <family val="3"/>
      <charset val="128"/>
    </font>
    <font>
      <sz val="12"/>
      <color rgb="FF000000"/>
      <name val="HG丸ｺﾞｼｯｸM-PRO"/>
      <family val="3"/>
      <charset val="128"/>
    </font>
    <font>
      <sz val="10"/>
      <color rgb="FF000000"/>
      <name val="HG丸ｺﾞｼｯｸM-PRO"/>
      <family val="3"/>
      <charset val="128"/>
    </font>
    <font>
      <sz val="11"/>
      <color rgb="FF000000"/>
      <name val="BIZ UDゴシック"/>
      <family val="3"/>
      <charset val="128"/>
    </font>
    <font>
      <sz val="16"/>
      <color rgb="FF000000"/>
      <name val="BIZ UDゴシック"/>
      <family val="3"/>
      <charset val="128"/>
    </font>
    <font>
      <b/>
      <sz val="11"/>
      <name val="HG丸ｺﾞｼｯｸM-PRO"/>
      <family val="3"/>
      <charset val="128"/>
    </font>
    <font>
      <sz val="6"/>
      <name val="ＭＳ Ｐ明朝"/>
      <family val="1"/>
      <charset val="128"/>
    </font>
    <font>
      <sz val="12"/>
      <name val="HG丸ｺﾞｼｯｸM-PRO"/>
      <family val="3"/>
      <charset val="128"/>
    </font>
    <font>
      <sz val="16"/>
      <color theme="1"/>
      <name val="游ゴシック"/>
      <family val="2"/>
      <charset val="128"/>
      <scheme val="minor"/>
    </font>
    <font>
      <sz val="10.5"/>
      <color rgb="FFFF0000"/>
      <name val="BIZ UDゴシック"/>
      <family val="3"/>
      <charset val="128"/>
    </font>
    <font>
      <sz val="13"/>
      <color rgb="FFFF6600"/>
      <name val="BIZ UDゴシック"/>
      <family val="3"/>
      <charset val="128"/>
    </font>
    <font>
      <b/>
      <sz val="10.5"/>
      <color rgb="FFFF0000"/>
      <name val="BIZ UDゴシック"/>
      <family val="3"/>
      <charset val="128"/>
    </font>
    <font>
      <b/>
      <sz val="10.5"/>
      <name val="BIZ UDゴシック"/>
      <family val="3"/>
      <charset val="128"/>
    </font>
    <font>
      <sz val="10.5"/>
      <name val="BIZ UDゴシック"/>
      <family val="3"/>
      <charset val="128"/>
    </font>
    <font>
      <sz val="12"/>
      <color rgb="FFFF0000"/>
      <name val="HGP創英角ﾎﾟｯﾌﾟ体"/>
      <family val="3"/>
      <charset val="128"/>
    </font>
    <font>
      <b/>
      <sz val="10"/>
      <name val="HG丸ｺﾞｼｯｸM-PRO"/>
      <family val="3"/>
      <charset val="128"/>
    </font>
    <font>
      <sz val="11"/>
      <name val="HG丸ｺﾞｼｯｸM-PRO"/>
      <family val="3"/>
      <charset val="128"/>
    </font>
    <font>
      <b/>
      <sz val="12"/>
      <name val="HG丸ｺﾞｼｯｸM-PRO"/>
      <family val="3"/>
      <charset val="128"/>
    </font>
    <font>
      <sz val="1"/>
      <color theme="0"/>
      <name val="游ゴシック"/>
      <family val="2"/>
      <charset val="128"/>
      <scheme val="minor"/>
    </font>
    <font>
      <sz val="16"/>
      <color theme="0"/>
      <name val="游ゴシック"/>
      <family val="2"/>
      <charset val="128"/>
      <scheme val="minor"/>
    </font>
    <font>
      <sz val="1"/>
      <color theme="0"/>
      <name val="HG丸ｺﾞｼｯｸM-PRO"/>
      <family val="3"/>
      <charset val="128"/>
    </font>
    <font>
      <sz val="1"/>
      <color theme="0"/>
      <name val="ＭＳ Ｐ明朝"/>
      <family val="1"/>
      <charset val="128"/>
    </font>
    <font>
      <sz val="11"/>
      <color theme="0"/>
      <name val="BIZ UDゴシック"/>
      <family val="3"/>
      <charset val="128"/>
    </font>
    <font>
      <sz val="11"/>
      <color theme="1"/>
      <name val="ＭＳ Ｐ明朝"/>
      <family val="1"/>
      <charset val="128"/>
    </font>
    <font>
      <b/>
      <sz val="12"/>
      <color theme="1"/>
      <name val="HG丸ｺﾞｼｯｸM-PRO"/>
      <family val="3"/>
      <charset val="128"/>
    </font>
    <font>
      <sz val="13"/>
      <color rgb="FFFF0000"/>
      <name val="BIZ UDゴシック"/>
      <family val="3"/>
      <charset val="128"/>
    </font>
    <font>
      <b/>
      <sz val="10.5"/>
      <color theme="8" tint="-0.249977111117893"/>
      <name val="BIZ UDゴシック"/>
      <family val="3"/>
      <charset val="128"/>
    </font>
    <font>
      <sz val="11"/>
      <color theme="1"/>
      <name val="游ゴシック"/>
      <family val="3"/>
      <charset val="128"/>
      <scheme val="minor"/>
    </font>
    <font>
      <sz val="11"/>
      <color theme="1"/>
      <name val="ＤＦ平成明朝体W3"/>
      <family val="1"/>
      <charset val="128"/>
    </font>
    <font>
      <b/>
      <sz val="14"/>
      <color rgb="FF000000"/>
      <name val="HG丸ｺﾞｼｯｸM-PRO"/>
      <family val="3"/>
      <charset val="128"/>
    </font>
    <font>
      <sz val="12"/>
      <color rgb="FFFF0000"/>
      <name val="HGS創英角ﾎﾟｯﾌﾟ体"/>
      <family val="3"/>
      <charset val="128"/>
    </font>
    <font>
      <sz val="11"/>
      <color rgb="FFFF0000"/>
      <name val="ＤＦ平成明朝体W3"/>
      <family val="1"/>
      <charset val="128"/>
    </font>
    <font>
      <sz val="12"/>
      <color rgb="FFFF0000"/>
      <name val="ＤＦ平成明朝体W3"/>
      <family val="1"/>
      <charset val="128"/>
    </font>
    <font>
      <sz val="12"/>
      <color rgb="FFFF0000"/>
      <name val="游ゴシック"/>
      <family val="3"/>
      <charset val="128"/>
      <scheme val="minor"/>
    </font>
    <font>
      <sz val="12"/>
      <color rgb="FFFF0000"/>
      <name val="游ゴシック"/>
      <family val="2"/>
      <charset val="128"/>
      <scheme val="minor"/>
    </font>
    <font>
      <sz val="10"/>
      <color theme="1"/>
      <name val="游ゴシック"/>
      <family val="2"/>
      <charset val="128"/>
      <scheme val="minor"/>
    </font>
    <font>
      <sz val="10"/>
      <color theme="1"/>
      <name val="HG丸ｺﾞｼｯｸM-PRO"/>
      <family val="3"/>
      <charset val="128"/>
    </font>
    <font>
      <sz val="10"/>
      <name val="HG丸ｺﾞｼｯｸM-PRO"/>
      <family val="3"/>
      <charset val="128"/>
    </font>
    <font>
      <sz val="10"/>
      <name val="游ゴシック"/>
      <family val="2"/>
      <charset val="128"/>
      <scheme val="minor"/>
    </font>
    <font>
      <b/>
      <sz val="18"/>
      <name val="HGP創英角ﾎﾟｯﾌﾟ体"/>
      <family val="3"/>
      <charset val="128"/>
    </font>
    <font>
      <sz val="12"/>
      <color theme="1"/>
      <name val="HG丸ｺﾞｼｯｸM-PRO"/>
      <family val="3"/>
      <charset val="128"/>
    </font>
    <font>
      <b/>
      <sz val="11"/>
      <color theme="1"/>
      <name val="HG丸ｺﾞｼｯｸM-PRO"/>
      <family val="3"/>
      <charset val="128"/>
    </font>
    <font>
      <sz val="6"/>
      <name val="ＭＳ Ｐゴシック"/>
      <family val="3"/>
      <charset val="128"/>
    </font>
    <font>
      <sz val="16"/>
      <color theme="1"/>
      <name val="HG丸ｺﾞｼｯｸM-PRO"/>
      <family val="3"/>
      <charset val="128"/>
    </font>
    <font>
      <b/>
      <sz val="16"/>
      <color rgb="FF000000"/>
      <name val="HG丸ｺﾞｼｯｸM-PRO"/>
      <family val="3"/>
      <charset val="128"/>
    </font>
    <font>
      <b/>
      <sz val="14"/>
      <color theme="1"/>
      <name val="HG丸ｺﾞｼｯｸM-PRO"/>
      <family val="3"/>
      <charset val="128"/>
    </font>
    <font>
      <sz val="10"/>
      <name val="ＤＦ平成明朝体W3"/>
      <family val="1"/>
      <charset val="128"/>
    </font>
    <font>
      <sz val="14"/>
      <color theme="1"/>
      <name val="ＭＳ Ｐ明朝"/>
      <family val="1"/>
      <charset val="128"/>
    </font>
    <font>
      <sz val="16"/>
      <color theme="1"/>
      <name val="ＭＳ Ｐ明朝"/>
      <family val="1"/>
      <charset val="128"/>
    </font>
    <font>
      <b/>
      <sz val="14"/>
      <color rgb="FFFF0000"/>
      <name val="HG丸ｺﾞｼｯｸM-PRO"/>
      <family val="3"/>
      <charset val="128"/>
    </font>
    <font>
      <sz val="10"/>
      <color theme="1"/>
      <name val="HGS創英角ｺﾞｼｯｸUB"/>
      <family val="3"/>
      <charset val="128"/>
    </font>
    <font>
      <sz val="18"/>
      <color theme="1"/>
      <name val="ＭＳ Ｐ明朝"/>
      <family val="1"/>
      <charset val="128"/>
    </font>
    <font>
      <sz val="11"/>
      <color theme="0"/>
      <name val="ＭＳ Ｐゴシック"/>
      <family val="3"/>
      <charset val="128"/>
    </font>
    <font>
      <sz val="18"/>
      <color theme="1"/>
      <name val="HG丸ｺﾞｼｯｸM-PRO"/>
      <family val="3"/>
      <charset val="128"/>
    </font>
    <font>
      <sz val="20"/>
      <color rgb="FFFF0000"/>
      <name val="HGS創英角ｺﾞｼｯｸUB"/>
      <family val="3"/>
      <charset val="128"/>
    </font>
    <font>
      <sz val="20"/>
      <name val="HGS創英角ｺﾞｼｯｸUB"/>
      <family val="3"/>
      <charset val="128"/>
    </font>
    <font>
      <b/>
      <sz val="12"/>
      <color rgb="FF000000"/>
      <name val="BIZ UDゴシック"/>
      <family val="3"/>
      <charset val="128"/>
    </font>
    <font>
      <sz val="12"/>
      <color rgb="FF000000"/>
      <name val="BIZ UDゴシック"/>
      <family val="3"/>
      <charset val="128"/>
    </font>
    <font>
      <sz val="12"/>
      <color rgb="FF000000"/>
      <name val="HGP創英角ﾎﾟｯﾌﾟ体"/>
      <family val="3"/>
      <charset val="128"/>
    </font>
    <font>
      <b/>
      <sz val="12"/>
      <color rgb="FF000000"/>
      <name val="HG丸ｺﾞｼｯｸM-PRO"/>
      <family val="3"/>
      <charset val="128"/>
    </font>
    <font>
      <sz val="1"/>
      <color theme="0"/>
      <name val="BIZ UDゴシック"/>
      <family val="3"/>
      <charset val="128"/>
    </font>
    <font>
      <sz val="10"/>
      <color rgb="FF000000"/>
      <name val="HGP創英角ｺﾞｼｯｸUB"/>
      <family val="3"/>
      <charset val="128"/>
    </font>
    <font>
      <sz val="11"/>
      <name val="ＭＳ Ｐゴシック"/>
      <family val="3"/>
      <charset val="128"/>
    </font>
    <font>
      <sz val="11"/>
      <color rgb="FFFF0000"/>
      <name val="HGP創英角ｺﾞｼｯｸUB"/>
      <family val="3"/>
      <charset val="128"/>
    </font>
    <font>
      <sz val="11"/>
      <color theme="1"/>
      <name val="HGP創英角ｺﾞｼｯｸUB"/>
      <family val="3"/>
      <charset val="128"/>
    </font>
    <font>
      <b/>
      <sz val="20"/>
      <color theme="0"/>
      <name val="ＤＨＰ特太ゴシック体"/>
      <family val="3"/>
      <charset val="128"/>
    </font>
    <font>
      <sz val="14"/>
      <name val="HGP創英角ﾎﾟｯﾌﾟ体"/>
      <family val="3"/>
      <charset val="128"/>
    </font>
    <font>
      <sz val="14"/>
      <name val="HG丸ｺﾞｼｯｸM-PRO"/>
      <family val="3"/>
      <charset val="128"/>
    </font>
    <font>
      <b/>
      <sz val="16"/>
      <color rgb="FF000000"/>
      <name val="Segoe UI Symbol"/>
      <family val="2"/>
    </font>
    <font>
      <sz val="12"/>
      <color theme="1"/>
      <name val="ＤＨＰ平成ゴシックW5"/>
      <family val="3"/>
      <charset val="128"/>
    </font>
    <font>
      <sz val="16"/>
      <color rgb="FFFF3300"/>
      <name val="HGP創英角ﾎﾟｯﾌﾟ体"/>
      <family val="3"/>
      <charset val="128"/>
    </font>
    <font>
      <b/>
      <sz val="11"/>
      <color rgb="FFFF0000"/>
      <name val="BIZ UDゴシック"/>
      <family val="3"/>
      <charset val="128"/>
    </font>
    <font>
      <sz val="1"/>
      <color theme="0"/>
      <name val="ＭＳ Ｐゴシック"/>
      <family val="3"/>
      <charset val="128"/>
    </font>
    <font>
      <u/>
      <sz val="12"/>
      <color rgb="FF000000"/>
      <name val="HG丸ｺﾞｼｯｸM-PRO"/>
      <family val="3"/>
      <charset val="128"/>
    </font>
    <font>
      <b/>
      <sz val="11"/>
      <color rgb="FF000000"/>
      <name val="HG丸ｺﾞｼｯｸM-PRO"/>
      <family val="3"/>
      <charset val="128"/>
    </font>
    <font>
      <b/>
      <sz val="18"/>
      <color rgb="FFFF0000"/>
      <name val="HGP創英角ｺﾞｼｯｸUB"/>
      <family val="3"/>
      <charset val="128"/>
    </font>
    <font>
      <sz val="14"/>
      <color rgb="FF000000"/>
      <name val="HGP創英角ﾎﾟｯﾌﾟ体"/>
      <family val="3"/>
      <charset val="128"/>
    </font>
    <font>
      <sz val="1"/>
      <color theme="0"/>
      <name val="HGP創英角ﾎﾟｯﾌﾟ体"/>
      <family val="3"/>
      <charset val="128"/>
    </font>
    <font>
      <sz val="10"/>
      <color rgb="FFFF0000"/>
      <name val="游ゴシック"/>
      <family val="2"/>
      <charset val="128"/>
      <scheme val="minor"/>
    </font>
    <font>
      <sz val="11"/>
      <color rgb="FF000000"/>
      <name val="HG丸ｺﾞｼｯｸM-PRO"/>
      <family val="3"/>
      <charset val="128"/>
    </font>
    <font>
      <sz val="10"/>
      <name val="HGP創英角ﾎﾟｯﾌﾟ体"/>
      <family val="3"/>
      <charset val="128"/>
    </font>
    <font>
      <sz val="10"/>
      <name val="HGP創英角ｺﾞｼｯｸUB"/>
      <family val="3"/>
      <charset val="128"/>
    </font>
    <font>
      <sz val="10"/>
      <color rgb="FF002060"/>
      <name val="HGP創英角ﾎﾟｯﾌﾟ体"/>
      <family val="3"/>
      <charset val="128"/>
    </font>
    <font>
      <b/>
      <sz val="1"/>
      <color theme="0"/>
      <name val="HG丸ｺﾞｼｯｸM-PRO"/>
      <family val="3"/>
      <charset val="128"/>
    </font>
    <font>
      <sz val="1"/>
      <color theme="0"/>
      <name val="ＤＨＰ平成ゴシックW5"/>
      <family val="3"/>
      <charset val="128"/>
    </font>
    <font>
      <sz val="10"/>
      <name val="ＭＳ Ｐゴシック"/>
      <family val="3"/>
      <charset val="128"/>
    </font>
    <font>
      <sz val="9"/>
      <color rgb="FF002060"/>
      <name val="HGP創英角ﾎﾟｯﾌﾟ体"/>
      <family val="3"/>
      <charset val="128"/>
    </font>
    <font>
      <sz val="14"/>
      <name val="HGS創英角ｺﾞｼｯｸUB"/>
      <family val="3"/>
      <charset val="128"/>
    </font>
    <font>
      <sz val="10"/>
      <name val="HGS創英角ｺﾞｼｯｸUB"/>
      <family val="3"/>
      <charset val="128"/>
    </font>
    <font>
      <sz val="10"/>
      <name val="HGPｺﾞｼｯｸE"/>
      <family val="3"/>
      <charset val="128"/>
    </font>
    <font>
      <b/>
      <sz val="14"/>
      <name val="HG丸ｺﾞｼｯｸM-PRO"/>
      <family val="3"/>
      <charset val="128"/>
    </font>
    <font>
      <b/>
      <sz val="12"/>
      <color rgb="FFFF0000"/>
      <name val="HG丸ｺﾞｼｯｸM-PRO"/>
      <family val="3"/>
      <charset val="128"/>
    </font>
    <font>
      <b/>
      <sz val="16"/>
      <name val="HG丸ｺﾞｼｯｸM-PRO"/>
      <family val="3"/>
      <charset val="128"/>
    </font>
    <font>
      <sz val="10"/>
      <color rgb="FFFF0000"/>
      <name val="HG丸ｺﾞｼｯｸM-PRO"/>
      <family val="3"/>
      <charset val="128"/>
    </font>
    <font>
      <sz val="10"/>
      <color rgb="FFFF0000"/>
      <name val="ＭＳ Ｐゴシック"/>
      <family val="3"/>
      <charset val="128"/>
    </font>
    <font>
      <sz val="18"/>
      <name val="ＭＳ Ｐゴシック"/>
      <family val="3"/>
      <charset val="128"/>
    </font>
    <font>
      <sz val="9"/>
      <color rgb="FF000000"/>
      <name val="ＭＳ ゴシック"/>
      <family val="3"/>
      <charset val="128"/>
    </font>
    <font>
      <sz val="16"/>
      <color rgb="FF000000"/>
      <name val="HG丸ｺﾞｼｯｸM-PRO"/>
      <family val="3"/>
      <charset val="128"/>
    </font>
    <font>
      <b/>
      <sz val="11"/>
      <color rgb="FF002060"/>
      <name val="BIZ UDゴシック"/>
      <family val="3"/>
      <charset val="128"/>
    </font>
    <font>
      <b/>
      <sz val="10.5"/>
      <color rgb="FF002060"/>
      <name val="BIZ UDゴシック"/>
      <family val="3"/>
      <charset val="128"/>
    </font>
    <font>
      <b/>
      <sz val="11"/>
      <color theme="1"/>
      <name val="ＤＦ平成明朝体W3"/>
      <family val="1"/>
      <charset val="128"/>
    </font>
    <font>
      <sz val="12"/>
      <color rgb="FF0070C0"/>
      <name val="HGS創英角ﾎﾟｯﾌﾟ体"/>
      <family val="3"/>
      <charset val="128"/>
    </font>
    <font>
      <sz val="12"/>
      <name val="HGS創英角ﾎﾟｯﾌﾟ体"/>
      <family val="3"/>
      <charset val="128"/>
    </font>
    <font>
      <sz val="16"/>
      <color rgb="FFFF0066"/>
      <name val="HGS創英角ﾎﾟｯﾌﾟ体"/>
      <family val="3"/>
      <charset val="128"/>
    </font>
    <font>
      <b/>
      <sz val="1"/>
      <color theme="0"/>
      <name val="BIZ UDゴシック"/>
      <family val="3"/>
      <charset val="128"/>
    </font>
    <font>
      <sz val="11"/>
      <color rgb="FF002060"/>
      <name val="ＤＨＰ特太ゴシック体"/>
      <family val="3"/>
      <charset val="128"/>
    </font>
    <font>
      <b/>
      <sz val="14"/>
      <color theme="1"/>
      <name val="游ゴシック"/>
      <family val="3"/>
      <charset val="128"/>
      <scheme val="minor"/>
    </font>
    <font>
      <b/>
      <sz val="20"/>
      <color theme="1"/>
      <name val="HGS創英角ｺﾞｼｯｸUB"/>
      <family val="3"/>
      <charset val="128"/>
    </font>
    <font>
      <b/>
      <sz val="1"/>
      <color theme="0"/>
      <name val="游ゴシック"/>
      <family val="3"/>
      <charset val="128"/>
      <scheme val="minor"/>
    </font>
    <font>
      <sz val="16"/>
      <color theme="1"/>
      <name val="UD デジタル 教科書体 NK-B"/>
      <family val="1"/>
      <charset val="128"/>
    </font>
    <font>
      <b/>
      <sz val="16"/>
      <color rgb="FFFF0000"/>
      <name val="UD デジタル 教科書体 NK-B"/>
      <family val="1"/>
      <charset val="128"/>
    </font>
    <font>
      <b/>
      <sz val="14"/>
      <name val="BIZ UDPゴシック"/>
      <family val="3"/>
      <charset val="128"/>
    </font>
    <font>
      <sz val="22"/>
      <color theme="0"/>
      <name val="HGS創英角ｺﾞｼｯｸUB"/>
      <family val="3"/>
      <charset val="128"/>
    </font>
    <font>
      <sz val="12"/>
      <name val="HGP創英角ｺﾞｼｯｸUB"/>
      <family val="3"/>
      <charset val="128"/>
    </font>
    <font>
      <sz val="12"/>
      <color rgb="FFC00000"/>
      <name val="HGS創英角ｺﾞｼｯｸUB"/>
      <family val="3"/>
      <charset val="128"/>
    </font>
    <font>
      <sz val="13"/>
      <color rgb="FFFF0000"/>
      <name val="HGPｺﾞｼｯｸE"/>
      <family val="3"/>
      <charset val="128"/>
    </font>
    <font>
      <b/>
      <sz val="13"/>
      <name val="ＤＦ特太ゴシック体"/>
      <family val="3"/>
      <charset val="128"/>
    </font>
    <font>
      <sz val="20"/>
      <color theme="1"/>
      <name val="UD デジタル 教科書体 NK-B"/>
      <family val="1"/>
      <charset val="128"/>
    </font>
    <font>
      <b/>
      <sz val="11"/>
      <color rgb="FFFF0000"/>
      <name val="BIZ UDPゴシック"/>
      <family val="3"/>
      <charset val="128"/>
    </font>
    <font>
      <sz val="14"/>
      <color rgb="FF0070C0"/>
      <name val="HGS創英角ｺﾞｼｯｸUB"/>
      <family val="3"/>
      <charset val="128"/>
    </font>
    <font>
      <sz val="13"/>
      <color rgb="FFFF0000"/>
      <name val="HGP創英角ｺﾞｼｯｸUB"/>
      <family val="3"/>
      <charset val="128"/>
    </font>
    <font>
      <sz val="13"/>
      <color theme="1"/>
      <name val="UD デジタル 教科書体 NK-B"/>
      <family val="1"/>
      <charset val="128"/>
    </font>
    <font>
      <sz val="13"/>
      <color rgb="FFFF0000"/>
      <name val="UD デジタル 教科書体 NK-B"/>
      <family val="1"/>
      <charset val="128"/>
    </font>
    <font>
      <sz val="13"/>
      <name val="HGS創英角ｺﾞｼｯｸUB"/>
      <family val="3"/>
      <charset val="128"/>
    </font>
    <font>
      <sz val="14"/>
      <color rgb="FFFF0000"/>
      <name val="HGS創英角ｺﾞｼｯｸUB"/>
      <family val="3"/>
      <charset val="128"/>
    </font>
    <font>
      <b/>
      <sz val="12"/>
      <color theme="1"/>
      <name val="BIZ UDPゴシック"/>
      <family val="3"/>
      <charset val="128"/>
    </font>
    <font>
      <sz val="14"/>
      <name val="HGPｺﾞｼｯｸE"/>
      <family val="3"/>
      <charset val="128"/>
    </font>
    <font>
      <sz val="14"/>
      <color rgb="FFFF0066"/>
      <name val="ＤＦ特太ゴシック体"/>
      <family val="3"/>
      <charset val="128"/>
    </font>
    <font>
      <sz val="13"/>
      <color theme="1"/>
      <name val="HGS創英角ｺﾞｼｯｸUB"/>
      <family val="3"/>
      <charset val="128"/>
    </font>
    <font>
      <sz val="1"/>
      <color theme="0"/>
      <name val="HGS創英角ｺﾞｼｯｸUB"/>
      <family val="3"/>
      <charset val="128"/>
    </font>
    <font>
      <sz val="1"/>
      <color theme="0"/>
      <name val="HGPｺﾞｼｯｸE"/>
      <family val="3"/>
      <charset val="128"/>
    </font>
    <font>
      <b/>
      <sz val="20"/>
      <color theme="1"/>
      <name val="游ゴシック"/>
      <family val="3"/>
      <charset val="128"/>
      <scheme val="minor"/>
    </font>
    <font>
      <sz val="20"/>
      <color theme="1"/>
      <name val="游ゴシック"/>
      <family val="3"/>
      <charset val="128"/>
      <scheme val="minor"/>
    </font>
    <font>
      <sz val="11"/>
      <color theme="0"/>
      <name val="游ゴシック"/>
      <family val="3"/>
      <charset val="128"/>
      <scheme val="minor"/>
    </font>
    <font>
      <sz val="14"/>
      <color theme="1"/>
      <name val="游ゴシック"/>
      <family val="3"/>
      <charset val="128"/>
      <scheme val="minor"/>
    </font>
    <font>
      <sz val="14"/>
      <color rgb="FF000000"/>
      <name val="ＭＳ Ｐゴシック"/>
      <family val="3"/>
      <charset val="128"/>
    </font>
    <font>
      <sz val="1"/>
      <color theme="0"/>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3"/>
      <color theme="1"/>
      <name val="游ゴシック"/>
      <family val="3"/>
      <charset val="128"/>
      <scheme val="minor"/>
    </font>
    <font>
      <sz val="12"/>
      <color theme="1"/>
      <name val="游ゴシック"/>
      <family val="3"/>
      <charset val="128"/>
      <scheme val="minor"/>
    </font>
    <font>
      <sz val="12"/>
      <color theme="1"/>
      <name val="HGPｺﾞｼｯｸM"/>
      <family val="3"/>
      <charset val="128"/>
    </font>
    <font>
      <sz val="10"/>
      <color theme="1"/>
      <name val="游ゴシック"/>
      <family val="3"/>
      <charset val="128"/>
      <scheme val="minor"/>
    </font>
    <font>
      <sz val="11"/>
      <color theme="1"/>
      <name val="HGSｺﾞｼｯｸM"/>
      <family val="3"/>
      <charset val="128"/>
    </font>
    <font>
      <sz val="18"/>
      <color theme="1"/>
      <name val="游ゴシック"/>
      <family val="3"/>
      <charset val="128"/>
      <scheme val="minor"/>
    </font>
    <font>
      <sz val="8"/>
      <color theme="1"/>
      <name val="游ゴシック"/>
      <family val="3"/>
      <charset val="128"/>
      <scheme val="minor"/>
    </font>
    <font>
      <sz val="10.5"/>
      <color theme="1"/>
      <name val="游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0.5"/>
      <color indexed="8"/>
      <name val="Century"/>
      <family val="1"/>
    </font>
    <font>
      <sz val="10.5"/>
      <color indexed="8"/>
      <name val="ＭＳ Ｐ明朝"/>
      <family val="1"/>
      <charset val="128"/>
    </font>
    <font>
      <b/>
      <sz val="28"/>
      <color theme="1"/>
      <name val="ＭＳ Ｐ明朝"/>
      <family val="1"/>
      <charset val="128"/>
    </font>
    <font>
      <sz val="28"/>
      <color theme="1"/>
      <name val="ＭＳ Ｐ明朝"/>
      <family val="1"/>
      <charset val="128"/>
    </font>
    <font>
      <sz val="14"/>
      <color rgb="FF000000"/>
      <name val="ＭＳ Ｐ明朝"/>
      <family val="1"/>
      <charset val="128"/>
    </font>
    <font>
      <sz val="12"/>
      <color theme="1"/>
      <name val="ＤＦ平成明朝体W3"/>
      <family val="1"/>
      <charset val="128"/>
    </font>
    <font>
      <sz val="14"/>
      <color theme="1"/>
      <name val="ＤＦ平成明朝体W3"/>
      <family val="1"/>
      <charset val="128"/>
    </font>
    <font>
      <sz val="12"/>
      <color theme="1"/>
      <name val="ＭＳ Ｐ明朝"/>
      <family val="1"/>
      <charset val="128"/>
    </font>
    <font>
      <sz val="10.5"/>
      <color theme="1"/>
      <name val="ＭＳ Ｐ明朝"/>
      <family val="1"/>
      <charset val="128"/>
    </font>
    <font>
      <b/>
      <sz val="16"/>
      <color theme="1"/>
      <name val="ＭＳ ゴシック"/>
      <family val="3"/>
      <charset val="128"/>
    </font>
    <font>
      <sz val="22"/>
      <color theme="1"/>
      <name val="ＭＳ Ｐ明朝"/>
      <family val="1"/>
      <charset val="128"/>
    </font>
    <font>
      <sz val="20"/>
      <color theme="1"/>
      <name val="ＭＳ Ｐ明朝"/>
      <family val="1"/>
      <charset val="128"/>
    </font>
    <font>
      <sz val="14"/>
      <color theme="1"/>
      <name val="ＭＳ Ｐゴシック"/>
      <family val="3"/>
      <charset val="128"/>
    </font>
    <font>
      <sz val="16"/>
      <color theme="1"/>
      <name val="ＭＳ Ｐゴシック"/>
      <family val="3"/>
      <charset val="128"/>
    </font>
    <font>
      <sz val="9"/>
      <color theme="1"/>
      <name val="ＭＳ Ｐ明朝"/>
      <family val="1"/>
      <charset val="128"/>
    </font>
    <font>
      <b/>
      <sz val="14"/>
      <color rgb="FF333399"/>
      <name val="HG丸ｺﾞｼｯｸM-PRO"/>
      <family val="3"/>
      <charset val="128"/>
    </font>
    <font>
      <sz val="11"/>
      <color theme="1"/>
      <name val="HGPｺﾞｼｯｸE"/>
      <family val="3"/>
      <charset val="128"/>
    </font>
    <font>
      <sz val="11"/>
      <color rgb="FFFF0000"/>
      <name val="HGPｺﾞｼｯｸE"/>
      <family val="3"/>
      <charset val="128"/>
    </font>
    <font>
      <sz val="11"/>
      <color theme="4" tint="-0.249977111117893"/>
      <name val="HGPｺﾞｼｯｸE"/>
      <family val="3"/>
      <charset val="128"/>
    </font>
    <font>
      <b/>
      <sz val="11"/>
      <color theme="1"/>
      <name val="游ゴシック"/>
      <family val="3"/>
      <charset val="128"/>
      <scheme val="minor"/>
    </font>
    <font>
      <sz val="9"/>
      <color theme="1"/>
      <name val="HGSｺﾞｼｯｸE"/>
      <family val="3"/>
      <charset val="128"/>
    </font>
    <font>
      <sz val="8"/>
      <color theme="1"/>
      <name val="HGS創英角ｺﾞｼｯｸUB"/>
      <family val="3"/>
      <charset val="128"/>
    </font>
    <font>
      <sz val="11"/>
      <color theme="1"/>
      <name val="HGS創英角ｺﾞｼｯｸUB"/>
      <family val="3"/>
      <charset val="128"/>
    </font>
    <font>
      <b/>
      <sz val="9"/>
      <color theme="1"/>
      <name val="HGSｺﾞｼｯｸE"/>
      <family val="3"/>
      <charset val="128"/>
    </font>
    <font>
      <b/>
      <sz val="9"/>
      <name val="HGSｺﾞｼｯｸE"/>
      <family val="3"/>
      <charset val="128"/>
    </font>
    <font>
      <sz val="9"/>
      <name val="HGSｺﾞｼｯｸE"/>
      <family val="3"/>
      <charset val="128"/>
    </font>
    <font>
      <sz val="11"/>
      <color rgb="FFC00000"/>
      <name val="HGS創英角ｺﾞｼｯｸUB"/>
      <family val="3"/>
      <charset val="128"/>
    </font>
    <font>
      <sz val="10"/>
      <color rgb="FFC00000"/>
      <name val="HGS創英角ｺﾞｼｯｸUB"/>
      <family val="3"/>
      <charset val="128"/>
    </font>
    <font>
      <sz val="11"/>
      <color rgb="FF0070C0"/>
      <name val="HGS創英角ｺﾞｼｯｸUB"/>
      <family val="3"/>
      <charset val="128"/>
    </font>
    <font>
      <sz val="9"/>
      <color theme="1"/>
      <name val="HGS創英角ｺﾞｼｯｸUB"/>
      <family val="3"/>
      <charset val="128"/>
    </font>
    <font>
      <sz val="11"/>
      <color theme="1"/>
      <name val="HGSｺﾞｼｯｸE"/>
      <family val="3"/>
      <charset val="128"/>
    </font>
    <font>
      <sz val="12"/>
      <name val="HGP創英角ﾎﾟｯﾌﾟ体"/>
      <family val="3"/>
      <charset val="128"/>
    </font>
    <font>
      <sz val="11"/>
      <name val="游ゴシック"/>
      <family val="2"/>
      <charset val="128"/>
      <scheme val="minor"/>
    </font>
    <font>
      <sz val="11"/>
      <name val="游ゴシック"/>
      <family val="3"/>
      <charset val="128"/>
      <scheme val="minor"/>
    </font>
    <font>
      <sz val="14"/>
      <color indexed="81"/>
      <name val="MS P ゴシック"/>
      <family val="3"/>
      <charset val="128"/>
    </font>
    <font>
      <b/>
      <sz val="9"/>
      <color indexed="81"/>
      <name val="MS P ゴシック"/>
      <family val="3"/>
      <charset val="128"/>
    </font>
    <font>
      <sz val="9"/>
      <color indexed="81"/>
      <name val="MS P ゴシック"/>
      <family val="3"/>
      <charset val="128"/>
    </font>
    <font>
      <sz val="14"/>
      <color indexed="8"/>
      <name val="MS P ゴシック"/>
      <family val="3"/>
      <charset val="128"/>
    </font>
    <font>
      <sz val="13"/>
      <color indexed="81"/>
      <name val="MS P ゴシック"/>
      <family val="3"/>
      <charset val="128"/>
    </font>
    <font>
      <sz val="16"/>
      <color indexed="81"/>
      <name val="MS P ゴシック"/>
      <family val="3"/>
      <charset val="128"/>
    </font>
    <font>
      <sz val="20"/>
      <color indexed="81"/>
      <name val="MS P ゴシック"/>
      <family val="3"/>
      <charset val="128"/>
    </font>
  </fonts>
  <fills count="26">
    <fill>
      <patternFill patternType="none"/>
    </fill>
    <fill>
      <patternFill patternType="gray125"/>
    </fill>
    <fill>
      <patternFill patternType="solid">
        <fgColor rgb="FFC4FF89"/>
        <bgColor indexed="64"/>
      </patternFill>
    </fill>
    <fill>
      <patternFill patternType="solid">
        <fgColor rgb="FFEA2D00"/>
        <bgColor indexed="64"/>
      </patternFill>
    </fill>
    <fill>
      <patternFill patternType="solid">
        <fgColor rgb="FFFFFF99"/>
        <bgColor indexed="64"/>
      </patternFill>
    </fill>
    <fill>
      <patternFill patternType="solid">
        <fgColor rgb="FFFFFF19"/>
        <bgColor indexed="64"/>
      </patternFill>
    </fill>
    <fill>
      <patternFill patternType="solid">
        <fgColor rgb="FFFFE1FF"/>
        <bgColor indexed="64"/>
      </patternFill>
    </fill>
    <fill>
      <patternFill patternType="solid">
        <fgColor rgb="FFFF6699"/>
        <bgColor indexed="64"/>
      </patternFill>
    </fill>
    <fill>
      <patternFill patternType="solid">
        <fgColor theme="0"/>
        <bgColor indexed="64"/>
      </patternFill>
    </fill>
    <fill>
      <patternFill patternType="solid">
        <fgColor rgb="FFFF3300"/>
        <bgColor indexed="64"/>
      </patternFill>
    </fill>
    <fill>
      <patternFill patternType="solid">
        <fgColor rgb="FFB8ECF2"/>
        <bgColor indexed="64"/>
      </patternFill>
    </fill>
    <fill>
      <patternFill patternType="lightTrellis">
        <fgColor theme="7" tint="0.39994506668294322"/>
        <bgColor indexed="65"/>
      </patternFill>
    </fill>
    <fill>
      <patternFill patternType="solid">
        <fgColor rgb="FF9BE5ED"/>
        <bgColor indexed="64"/>
      </patternFill>
    </fill>
    <fill>
      <patternFill patternType="solid">
        <fgColor rgb="FFFFCCFF"/>
        <bgColor indexed="64"/>
      </patternFill>
    </fill>
    <fill>
      <patternFill patternType="solid">
        <fgColor rgb="FFFF99CC"/>
        <bgColor indexed="64"/>
      </patternFill>
    </fill>
    <fill>
      <patternFill patternType="lightTrellis">
        <fgColor theme="7" tint="0.39994506668294322"/>
        <bgColor rgb="FFFFFF99"/>
      </patternFill>
    </fill>
    <fill>
      <patternFill patternType="gray125">
        <fgColor rgb="FF0070C0"/>
        <bgColor rgb="FFFFFF99"/>
      </patternFill>
    </fill>
    <fill>
      <patternFill patternType="gray125">
        <fgColor rgb="FF0070C0"/>
        <bgColor rgb="FFB8ECF2"/>
      </patternFill>
    </fill>
    <fill>
      <patternFill patternType="gray125">
        <fgColor rgb="FF0070C0"/>
        <bgColor theme="0"/>
      </patternFill>
    </fill>
    <fill>
      <patternFill patternType="solid">
        <fgColor theme="7" tint="0.59999389629810485"/>
        <bgColor indexed="64"/>
      </patternFill>
    </fill>
    <fill>
      <patternFill patternType="solid">
        <fgColor rgb="FF15C2FF"/>
        <bgColor indexed="64"/>
      </patternFill>
    </fill>
    <fill>
      <patternFill patternType="solid">
        <fgColor rgb="FFFFFF66"/>
        <bgColor indexed="64"/>
      </patternFill>
    </fill>
    <fill>
      <patternFill patternType="gray0625">
        <bgColor theme="0"/>
      </patternFill>
    </fill>
    <fill>
      <patternFill patternType="gray0625">
        <bgColor rgb="FFFFFF66"/>
      </patternFill>
    </fill>
    <fill>
      <patternFill patternType="lightGray">
        <fgColor rgb="FF99FF33"/>
      </patternFill>
    </fill>
    <fill>
      <patternFill patternType="lightGray">
        <fgColor rgb="FF99FF33"/>
        <bgColor rgb="FFFFFF99"/>
      </patternFill>
    </fill>
  </fills>
  <borders count="173">
    <border>
      <left/>
      <right/>
      <top/>
      <bottom/>
      <diagonal/>
    </border>
    <border>
      <left style="medium">
        <color rgb="FF002060"/>
      </left>
      <right/>
      <top style="medium">
        <color rgb="FF002060"/>
      </top>
      <bottom style="medium">
        <color rgb="FF002060"/>
      </bottom>
      <diagonal/>
    </border>
    <border>
      <left/>
      <right style="thin">
        <color rgb="FF002060"/>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top/>
      <bottom style="medium">
        <color rgb="FFC00000"/>
      </bottom>
      <diagonal/>
    </border>
    <border>
      <left style="medium">
        <color rgb="FFC00000"/>
      </left>
      <right/>
      <top style="medium">
        <color rgb="FFC00000"/>
      </top>
      <bottom/>
      <diagonal/>
    </border>
    <border>
      <left/>
      <right style="thin">
        <color rgb="FFC00000"/>
      </right>
      <top style="medium">
        <color rgb="FFC00000"/>
      </top>
      <bottom/>
      <diagonal/>
    </border>
    <border>
      <left style="thin">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style="thin">
        <color rgb="FFC00000"/>
      </right>
      <top/>
      <bottom style="medium">
        <color rgb="FFC00000"/>
      </bottom>
      <diagonal/>
    </border>
    <border>
      <left style="thin">
        <color rgb="FFC00000"/>
      </left>
      <right/>
      <top/>
      <bottom style="medium">
        <color rgb="FFC00000"/>
      </bottom>
      <diagonal/>
    </border>
    <border>
      <left/>
      <right style="medium">
        <color rgb="FFC00000"/>
      </right>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top style="medium">
        <color indexed="64"/>
      </top>
      <bottom style="medium">
        <color indexed="64"/>
      </bottom>
      <diagonal/>
    </border>
    <border>
      <left/>
      <right style="hair">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0"/>
      </top>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bottom/>
      <diagonal/>
    </border>
    <border>
      <left/>
      <right/>
      <top/>
      <bottom style="medium">
        <color theme="0"/>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dotted">
        <color theme="1" tint="0.499984740745262"/>
      </left>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tted">
        <color theme="1" tint="0.499984740745262"/>
      </right>
      <top/>
      <bottom/>
      <diagonal/>
    </border>
    <border>
      <left style="dotted">
        <color theme="1" tint="0.499984740745262"/>
      </left>
      <right/>
      <top/>
      <bottom/>
      <diagonal/>
    </border>
    <border>
      <left style="thin">
        <color indexed="64"/>
      </left>
      <right style="dotted">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tted">
        <color theme="1" tint="0.499984740745262"/>
      </right>
      <top/>
      <bottom style="thin">
        <color indexed="64"/>
      </bottom>
      <diagonal/>
    </border>
    <border>
      <left style="dotted">
        <color theme="1" tint="0.499984740745262"/>
      </left>
      <right/>
      <top/>
      <bottom style="thin">
        <color indexed="64"/>
      </bottom>
      <diagonal/>
    </border>
    <border>
      <left style="dotted">
        <color theme="1" tint="0.499984740745262"/>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dotted">
        <color theme="1" tint="0.499984740745262"/>
      </left>
      <right/>
      <top style="double">
        <color indexed="64"/>
      </top>
      <bottom/>
      <diagonal/>
    </border>
    <border>
      <left style="dotted">
        <color indexed="64"/>
      </left>
      <right/>
      <top style="double">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dotted">
        <color indexed="64"/>
      </right>
      <top style="thin">
        <color indexed="64"/>
      </top>
      <bottom/>
      <diagonal style="thin">
        <color indexed="64"/>
      </diagonal>
    </border>
    <border diagonalUp="1">
      <left style="thin">
        <color indexed="64"/>
      </left>
      <right style="dotted">
        <color indexed="64"/>
      </right>
      <top/>
      <bottom/>
      <diagonal style="thin">
        <color indexed="64"/>
      </diagonal>
    </border>
    <border diagonalUp="1">
      <left style="thin">
        <color indexed="64"/>
      </left>
      <right style="dotted">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theme="5" tint="-0.249977111117893"/>
      </left>
      <right/>
      <top style="medium">
        <color theme="5" tint="-0.249977111117893"/>
      </top>
      <bottom style="thin">
        <color rgb="FFC00000"/>
      </bottom>
      <diagonal/>
    </border>
    <border>
      <left/>
      <right style="medium">
        <color theme="5" tint="-0.249977111117893"/>
      </right>
      <top style="medium">
        <color theme="5" tint="-0.249977111117893"/>
      </top>
      <bottom style="thin">
        <color rgb="FFC00000"/>
      </bottom>
      <diagonal/>
    </border>
    <border>
      <left style="medium">
        <color theme="5" tint="-0.249977111117893"/>
      </left>
      <right/>
      <top style="thin">
        <color rgb="FFC00000"/>
      </top>
      <bottom style="medium">
        <color theme="5" tint="-0.249977111117893"/>
      </bottom>
      <diagonal/>
    </border>
    <border>
      <left/>
      <right style="medium">
        <color theme="5" tint="-0.249977111117893"/>
      </right>
      <top style="thin">
        <color rgb="FFC00000"/>
      </top>
      <bottom style="medium">
        <color theme="5" tint="-0.249977111117893"/>
      </bottom>
      <diagonal/>
    </border>
    <border>
      <left style="thick">
        <color rgb="FFFF0066"/>
      </left>
      <right style="medium">
        <color rgb="FFFF0066"/>
      </right>
      <top style="thick">
        <color rgb="FFFF0066"/>
      </top>
      <bottom/>
      <diagonal/>
    </border>
    <border>
      <left/>
      <right/>
      <top style="thick">
        <color rgb="FFFF0066"/>
      </top>
      <bottom style="thin">
        <color rgb="FFFF0066"/>
      </bottom>
      <diagonal/>
    </border>
    <border>
      <left/>
      <right style="medium">
        <color rgb="FFFF0066"/>
      </right>
      <top style="thick">
        <color rgb="FFFF0066"/>
      </top>
      <bottom style="thin">
        <color rgb="FFFF0066"/>
      </bottom>
      <diagonal/>
    </border>
    <border>
      <left style="medium">
        <color rgb="FFFF0066"/>
      </left>
      <right/>
      <top style="thick">
        <color rgb="FFFF0066"/>
      </top>
      <bottom style="thin">
        <color rgb="FFFF0066"/>
      </bottom>
      <diagonal/>
    </border>
    <border>
      <left/>
      <right style="thick">
        <color rgb="FFFF0066"/>
      </right>
      <top style="thick">
        <color rgb="FFFF0066"/>
      </top>
      <bottom style="thin">
        <color rgb="FFFF0066"/>
      </bottom>
      <diagonal/>
    </border>
    <border>
      <left style="thick">
        <color rgb="FFFF0066"/>
      </left>
      <right style="medium">
        <color rgb="FFFF0066"/>
      </right>
      <top/>
      <bottom style="thin">
        <color rgb="FFFF0066"/>
      </bottom>
      <diagonal/>
    </border>
    <border>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style="thin">
        <color rgb="FFFF0066"/>
      </left>
      <right style="medium">
        <color rgb="FFFF0066"/>
      </right>
      <top style="thin">
        <color rgb="FFFF0066"/>
      </top>
      <bottom style="thin">
        <color rgb="FFFF0066"/>
      </bottom>
      <diagonal/>
    </border>
    <border>
      <left style="medium">
        <color rgb="FFFF0066"/>
      </left>
      <right/>
      <top style="thin">
        <color rgb="FFFF0066"/>
      </top>
      <bottom style="thin">
        <color rgb="FFFF0066"/>
      </bottom>
      <diagonal/>
    </border>
    <border>
      <left/>
      <right/>
      <top style="thin">
        <color rgb="FFFF0066"/>
      </top>
      <bottom style="thin">
        <color rgb="FFFF0066"/>
      </bottom>
      <diagonal/>
    </border>
    <border>
      <left/>
      <right style="medium">
        <color rgb="FFFF0066"/>
      </right>
      <top style="thin">
        <color rgb="FFFF0066"/>
      </top>
      <bottom style="thin">
        <color rgb="FFFF0066"/>
      </bottom>
      <diagonal/>
    </border>
    <border>
      <left style="thin">
        <color rgb="FFFF0066"/>
      </left>
      <right style="thick">
        <color rgb="FFFF0066"/>
      </right>
      <top style="thin">
        <color rgb="FFFF0066"/>
      </top>
      <bottom style="thin">
        <color rgb="FFFF0066"/>
      </bottom>
      <diagonal/>
    </border>
    <border>
      <left/>
      <right style="thin">
        <color rgb="FFFF0066"/>
      </right>
      <top/>
      <bottom style="thin">
        <color rgb="FFFF0066"/>
      </bottom>
      <diagonal/>
    </border>
    <border>
      <left style="thin">
        <color rgb="FFFF0066"/>
      </left>
      <right/>
      <top/>
      <bottom style="thin">
        <color rgb="FFFF0066"/>
      </bottom>
      <diagonal/>
    </border>
    <border>
      <left style="thin">
        <color rgb="FFFF0066"/>
      </left>
      <right style="medium">
        <color rgb="FFFF0066"/>
      </right>
      <top/>
      <bottom style="thin">
        <color rgb="FFFF0066"/>
      </bottom>
      <diagonal/>
    </border>
    <border>
      <left style="medium">
        <color rgb="FFFF0066"/>
      </left>
      <right/>
      <top/>
      <bottom style="thin">
        <color rgb="FFFF0066"/>
      </bottom>
      <diagonal/>
    </border>
    <border>
      <left/>
      <right/>
      <top/>
      <bottom style="thin">
        <color rgb="FFFF0066"/>
      </bottom>
      <diagonal/>
    </border>
    <border>
      <left/>
      <right style="medium">
        <color rgb="FFFF0066"/>
      </right>
      <top/>
      <bottom style="thin">
        <color rgb="FFFF0066"/>
      </bottom>
      <diagonal/>
    </border>
    <border>
      <left style="thin">
        <color rgb="FFFF0066"/>
      </left>
      <right style="thick">
        <color rgb="FFFF0066"/>
      </right>
      <top/>
      <bottom style="thin">
        <color rgb="FFFF0066"/>
      </bottom>
      <diagonal/>
    </border>
    <border>
      <left style="thick">
        <color rgb="FFFF0066"/>
      </left>
      <right style="medium">
        <color rgb="FFFF0066"/>
      </right>
      <top style="thin">
        <color rgb="FFFF0066"/>
      </top>
      <bottom style="thick">
        <color rgb="FFFF0066"/>
      </bottom>
      <diagonal/>
    </border>
    <border>
      <left/>
      <right style="thin">
        <color rgb="FFFF0066"/>
      </right>
      <top style="thin">
        <color rgb="FFFF0066"/>
      </top>
      <bottom style="thick">
        <color rgb="FFFF0066"/>
      </bottom>
      <diagonal/>
    </border>
    <border>
      <left style="thin">
        <color rgb="FFFF0066"/>
      </left>
      <right style="thin">
        <color rgb="FFFF0066"/>
      </right>
      <top style="thin">
        <color rgb="FFFF0066"/>
      </top>
      <bottom style="thick">
        <color rgb="FFFF0066"/>
      </bottom>
      <diagonal/>
    </border>
    <border>
      <left style="thin">
        <color rgb="FFFF0066"/>
      </left>
      <right style="medium">
        <color rgb="FFFF0066"/>
      </right>
      <top style="thin">
        <color rgb="FFFF0066"/>
      </top>
      <bottom style="thick">
        <color rgb="FFFF0066"/>
      </bottom>
      <diagonal/>
    </border>
    <border>
      <left style="medium">
        <color rgb="FFFF0066"/>
      </left>
      <right/>
      <top style="thin">
        <color rgb="FFFF0066"/>
      </top>
      <bottom style="thick">
        <color rgb="FFFF0066"/>
      </bottom>
      <diagonal/>
    </border>
    <border>
      <left style="thin">
        <color rgb="FFFF0066"/>
      </left>
      <right/>
      <top style="thin">
        <color rgb="FFFF0066"/>
      </top>
      <bottom style="thick">
        <color rgb="FFFF0066"/>
      </bottom>
      <diagonal/>
    </border>
    <border>
      <left/>
      <right style="medium">
        <color rgb="FFFF0066"/>
      </right>
      <top style="thin">
        <color rgb="FFFF0066"/>
      </top>
      <bottom style="thick">
        <color rgb="FFFF0066"/>
      </bottom>
      <diagonal/>
    </border>
    <border>
      <left style="thin">
        <color rgb="FFFF0066"/>
      </left>
      <right style="thick">
        <color rgb="FFFF0066"/>
      </right>
      <top style="thin">
        <color rgb="FFFF0066"/>
      </top>
      <bottom style="thick">
        <color rgb="FFFF0066"/>
      </bottom>
      <diagonal/>
    </border>
    <border>
      <left style="thick">
        <color rgb="FFFF0066"/>
      </left>
      <right/>
      <top/>
      <bottom/>
      <diagonal/>
    </border>
    <border>
      <left/>
      <right style="thick">
        <color rgb="FFFF0066"/>
      </right>
      <top/>
      <bottom/>
      <diagonal/>
    </border>
    <border>
      <left/>
      <right style="thin">
        <color rgb="FFFF0066"/>
      </right>
      <top style="thick">
        <color rgb="FFFF0066"/>
      </top>
      <bottom style="thin">
        <color rgb="FFFF0066"/>
      </bottom>
      <diagonal/>
    </border>
    <border>
      <left style="thin">
        <color rgb="FFFF0066"/>
      </left>
      <right/>
      <top style="thick">
        <color rgb="FFFF0066"/>
      </top>
      <bottom style="thin">
        <color rgb="FFFF0066"/>
      </bottom>
      <diagonal/>
    </border>
    <border>
      <left style="thin">
        <color rgb="FFFF0066"/>
      </left>
      <right style="thin">
        <color rgb="FFFF0066"/>
      </right>
      <top style="thin">
        <color rgb="FFFF0066"/>
      </top>
      <bottom style="thin">
        <color rgb="FFFF0066"/>
      </bottom>
      <diagonal/>
    </border>
    <border>
      <left/>
      <right style="medium">
        <color rgb="FFFF0066"/>
      </right>
      <top/>
      <bottom style="thick">
        <color rgb="FFFF0066"/>
      </bottom>
      <diagonal/>
    </border>
    <border>
      <left/>
      <right style="thin">
        <color rgb="FFFF0066"/>
      </right>
      <top/>
      <bottom style="thick">
        <color rgb="FFFF0066"/>
      </bottom>
      <diagonal/>
    </border>
    <border>
      <left style="thin">
        <color rgb="FFFF0066"/>
      </left>
      <right style="medium">
        <color rgb="FFFF0066"/>
      </right>
      <top/>
      <bottom style="thick">
        <color rgb="FFFF0066"/>
      </bottom>
      <diagonal/>
    </border>
    <border>
      <left style="thin">
        <color rgb="FFFF0066"/>
      </left>
      <right style="thin">
        <color rgb="FFFF0066"/>
      </right>
      <top/>
      <bottom style="thick">
        <color rgb="FFFF0066"/>
      </bottom>
      <diagonal/>
    </border>
    <border>
      <left style="thin">
        <color rgb="FFFF0066"/>
      </left>
      <right style="thick">
        <color rgb="FFFF0066"/>
      </right>
      <top/>
      <bottom style="thick">
        <color rgb="FFFF0066"/>
      </bottom>
      <diagonal/>
    </border>
    <border>
      <left/>
      <right/>
      <top style="thick">
        <color rgb="FFFF0066"/>
      </top>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58" fillId="0" borderId="0">
      <alignment vertical="center"/>
    </xf>
    <xf numFmtId="0" fontId="93" fillId="0" borderId="0">
      <alignment vertical="center"/>
    </xf>
  </cellStyleXfs>
  <cellXfs count="1150">
    <xf numFmtId="0" fontId="0" fillId="0" borderId="0" xfId="0">
      <alignment vertical="center"/>
    </xf>
    <xf numFmtId="0" fontId="0" fillId="2" borderId="0" xfId="0" applyFill="1">
      <alignment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vertical="center" wrapText="1"/>
    </xf>
    <xf numFmtId="0" fontId="13" fillId="2" borderId="0" xfId="0" applyFont="1" applyFill="1" applyAlignment="1">
      <alignment horizontal="left" vertical="center" wrapText="1"/>
    </xf>
    <xf numFmtId="0" fontId="8" fillId="2" borderId="0" xfId="0" applyFont="1" applyFill="1" applyAlignment="1">
      <alignment vertical="center" wrapText="1"/>
    </xf>
    <xf numFmtId="0" fontId="8" fillId="2" borderId="5" xfId="0" applyFont="1" applyFill="1" applyBorder="1" applyAlignment="1">
      <alignment vertical="center" wrapText="1"/>
    </xf>
    <xf numFmtId="0" fontId="4" fillId="2" borderId="5" xfId="0" applyFont="1" applyFill="1" applyBorder="1" applyAlignment="1">
      <alignment horizontal="left" vertical="center" wrapText="1"/>
    </xf>
    <xf numFmtId="0" fontId="0" fillId="2" borderId="0" xfId="0" applyFill="1" applyAlignment="1">
      <alignment horizontal="left" vertical="center"/>
    </xf>
    <xf numFmtId="0" fontId="23" fillId="2" borderId="0" xfId="0" applyFont="1" applyFill="1" applyAlignment="1">
      <alignment vertical="center" wrapText="1"/>
    </xf>
    <xf numFmtId="42" fontId="24" fillId="2" borderId="0" xfId="0" applyNumberFormat="1" applyFont="1" applyFill="1">
      <alignment vertical="center"/>
    </xf>
    <xf numFmtId="0" fontId="26" fillId="0" borderId="0" xfId="0" applyFont="1" applyAlignment="1">
      <alignment vertical="center" wrapText="1"/>
    </xf>
    <xf numFmtId="0" fontId="27" fillId="9" borderId="0" xfId="0" applyFont="1" applyFill="1" applyAlignment="1">
      <alignment horizontal="center" vertical="center"/>
    </xf>
    <xf numFmtId="49" fontId="31" fillId="0" borderId="0" xfId="0" applyNumberFormat="1" applyFont="1" applyAlignment="1">
      <alignment horizontal="center" vertical="center"/>
    </xf>
    <xf numFmtId="176" fontId="32" fillId="0" borderId="0" xfId="0" applyNumberFormat="1" applyFont="1" applyAlignment="1">
      <alignment horizontal="left" vertical="center"/>
    </xf>
    <xf numFmtId="0" fontId="32" fillId="0" borderId="0" xfId="0" applyFont="1" applyAlignment="1">
      <alignment horizontal="center" vertical="center"/>
    </xf>
    <xf numFmtId="176" fontId="33" fillId="0" borderId="0" xfId="0" applyNumberFormat="1" applyFont="1" applyAlignment="1">
      <alignment horizontal="left" vertical="top" wrapText="1"/>
    </xf>
    <xf numFmtId="0" fontId="1" fillId="0" borderId="0" xfId="0" applyFont="1">
      <alignment vertical="center"/>
    </xf>
    <xf numFmtId="0" fontId="34" fillId="0" borderId="0" xfId="0" applyFont="1" applyAlignment="1">
      <alignment horizontal="left" vertical="center" wrapText="1"/>
    </xf>
    <xf numFmtId="0" fontId="35" fillId="0" borderId="0" xfId="0" applyFont="1" applyAlignment="1">
      <alignment vertical="center" wrapText="1"/>
    </xf>
    <xf numFmtId="0" fontId="39" fillId="0" borderId="0" xfId="0" applyFont="1">
      <alignment vertical="center"/>
    </xf>
    <xf numFmtId="0" fontId="27" fillId="9" borderId="20" xfId="0" applyFont="1" applyFill="1" applyBorder="1" applyAlignment="1">
      <alignment horizontal="center" vertical="center"/>
    </xf>
    <xf numFmtId="0" fontId="38" fillId="0" borderId="16" xfId="0" applyFont="1" applyBorder="1" applyAlignment="1">
      <alignment horizontal="center" vertical="center" wrapText="1"/>
    </xf>
    <xf numFmtId="0" fontId="38" fillId="0" borderId="16" xfId="0" applyFont="1" applyBorder="1" applyAlignment="1">
      <alignment horizontal="center" vertical="center"/>
    </xf>
    <xf numFmtId="0" fontId="0" fillId="0" borderId="16" xfId="0" applyBorder="1">
      <alignment vertical="center"/>
    </xf>
    <xf numFmtId="0" fontId="48" fillId="12" borderId="16" xfId="0" applyFont="1" applyFill="1" applyBorder="1" applyAlignment="1" applyProtection="1">
      <alignment horizontal="center" vertical="center" wrapText="1"/>
      <protection locked="0"/>
    </xf>
    <xf numFmtId="0" fontId="49" fillId="0" borderId="0" xfId="0" applyFont="1">
      <alignment vertical="center"/>
    </xf>
    <xf numFmtId="0" fontId="48" fillId="12" borderId="35" xfId="0" applyFont="1" applyFill="1" applyBorder="1" applyAlignment="1" applyProtection="1">
      <alignment horizontal="center" vertical="center" wrapText="1"/>
      <protection locked="0"/>
    </xf>
    <xf numFmtId="0" fontId="26" fillId="0" borderId="0" xfId="0" applyFont="1" applyAlignment="1">
      <alignment vertical="top" wrapText="1"/>
    </xf>
    <xf numFmtId="0" fontId="36" fillId="13" borderId="19" xfId="0" applyFont="1" applyFill="1" applyBorder="1" applyAlignment="1">
      <alignment horizontal="center" vertical="center" wrapText="1"/>
    </xf>
    <xf numFmtId="49" fontId="48" fillId="0" borderId="16" xfId="0" applyNumberFormat="1" applyFont="1" applyBorder="1" applyAlignment="1">
      <alignment horizontal="center" vertical="center"/>
    </xf>
    <xf numFmtId="49" fontId="48" fillId="0" borderId="28" xfId="0" applyNumberFormat="1" applyFont="1" applyBorder="1" applyAlignment="1">
      <alignment horizontal="center" vertical="center"/>
    </xf>
    <xf numFmtId="0" fontId="2" fillId="0" borderId="0" xfId="0" applyFont="1">
      <alignment vertical="center"/>
    </xf>
    <xf numFmtId="0" fontId="50" fillId="0" borderId="0" xfId="0" applyFont="1">
      <alignment vertical="center"/>
    </xf>
    <xf numFmtId="177" fontId="51" fillId="8" borderId="16" xfId="0" applyNumberFormat="1" applyFont="1" applyFill="1" applyBorder="1" applyAlignment="1">
      <alignment horizontal="center" vertical="center" shrinkToFit="1"/>
    </xf>
    <xf numFmtId="177" fontId="51" fillId="8" borderId="28" xfId="0" applyNumberFormat="1" applyFont="1" applyFill="1" applyBorder="1" applyAlignment="1">
      <alignment vertical="center" shrinkToFit="1"/>
    </xf>
    <xf numFmtId="177" fontId="51" fillId="8" borderId="0" xfId="0" applyNumberFormat="1" applyFont="1" applyFill="1" applyAlignment="1">
      <alignment horizontal="center" vertical="center" shrinkToFit="1"/>
    </xf>
    <xf numFmtId="0" fontId="49" fillId="0" borderId="0" xfId="0" applyFont="1" applyAlignment="1">
      <alignment horizontal="left" vertical="center"/>
    </xf>
    <xf numFmtId="0" fontId="49" fillId="0" borderId="22" xfId="0" applyFont="1" applyBorder="1">
      <alignment vertical="center"/>
    </xf>
    <xf numFmtId="0" fontId="2" fillId="0" borderId="22" xfId="0" applyFont="1" applyBorder="1">
      <alignment vertical="center"/>
    </xf>
    <xf numFmtId="0" fontId="53" fillId="0" borderId="0" xfId="0" applyFont="1" applyAlignment="1">
      <alignment vertical="top" wrapText="1"/>
    </xf>
    <xf numFmtId="0" fontId="54" fillId="0" borderId="0" xfId="0" applyFont="1">
      <alignment vertical="center"/>
    </xf>
    <xf numFmtId="0" fontId="55" fillId="10" borderId="16" xfId="0" applyFont="1" applyFill="1" applyBorder="1" applyAlignment="1" applyProtection="1">
      <alignment horizontal="center" vertical="center" shrinkToFit="1"/>
      <protection locked="0"/>
    </xf>
    <xf numFmtId="0" fontId="48" fillId="0" borderId="16" xfId="0" applyFont="1" applyBorder="1" applyAlignment="1">
      <alignment horizontal="center" vertical="center"/>
    </xf>
    <xf numFmtId="0" fontId="55" fillId="0" borderId="16" xfId="0" applyFont="1" applyBorder="1" applyAlignment="1">
      <alignment horizontal="center" vertical="center" shrinkToFit="1"/>
    </xf>
    <xf numFmtId="0" fontId="55" fillId="0" borderId="18" xfId="0" applyFont="1" applyBorder="1" applyAlignment="1">
      <alignment horizontal="center" vertical="center"/>
    </xf>
    <xf numFmtId="178" fontId="54" fillId="0" borderId="0" xfId="0" applyNumberFormat="1" applyFont="1" applyAlignment="1">
      <alignment horizontal="center" vertical="top"/>
    </xf>
    <xf numFmtId="0" fontId="46" fillId="0" borderId="19" xfId="0" applyFont="1" applyBorder="1" applyAlignment="1">
      <alignment horizontal="center" vertical="center"/>
    </xf>
    <xf numFmtId="0" fontId="55" fillId="0" borderId="16" xfId="0" applyFont="1" applyBorder="1" applyAlignment="1">
      <alignment horizontal="center" vertical="center"/>
    </xf>
    <xf numFmtId="179" fontId="55" fillId="0" borderId="16" xfId="0" applyNumberFormat="1" applyFont="1" applyBorder="1" applyAlignment="1">
      <alignment horizontal="center" vertical="center" shrinkToFit="1"/>
    </xf>
    <xf numFmtId="180" fontId="55" fillId="0" borderId="16" xfId="0" applyNumberFormat="1" applyFont="1" applyBorder="1" applyAlignment="1">
      <alignment horizontal="center" vertical="center" shrinkToFit="1"/>
    </xf>
    <xf numFmtId="0" fontId="54" fillId="0" borderId="40" xfId="0" applyFont="1" applyBorder="1">
      <alignment vertical="center"/>
    </xf>
    <xf numFmtId="49" fontId="54" fillId="0" borderId="0" xfId="0" applyNumberFormat="1" applyFont="1">
      <alignment vertical="center"/>
    </xf>
    <xf numFmtId="176" fontId="32" fillId="0" borderId="22" xfId="0" applyNumberFormat="1" applyFont="1" applyBorder="1" applyAlignment="1">
      <alignment horizontal="left" vertical="center"/>
    </xf>
    <xf numFmtId="0" fontId="32" fillId="0" borderId="22" xfId="0" applyFont="1" applyBorder="1" applyAlignment="1">
      <alignment horizontal="center" vertical="center"/>
    </xf>
    <xf numFmtId="0" fontId="59" fillId="0" borderId="0" xfId="1" applyFont="1">
      <alignment vertical="center"/>
    </xf>
    <xf numFmtId="0" fontId="62" fillId="0" borderId="0" xfId="1" applyFont="1">
      <alignment vertical="center"/>
    </xf>
    <xf numFmtId="0" fontId="63" fillId="0" borderId="0" xfId="1" applyFont="1">
      <alignment vertical="center"/>
    </xf>
    <xf numFmtId="0" fontId="64" fillId="0" borderId="0" xfId="1" applyFont="1">
      <alignment vertical="center"/>
    </xf>
    <xf numFmtId="0" fontId="65" fillId="0" borderId="0" xfId="0" applyFont="1">
      <alignment vertical="center"/>
    </xf>
    <xf numFmtId="0" fontId="1" fillId="0" borderId="0" xfId="1" applyFont="1">
      <alignment vertical="center"/>
    </xf>
    <xf numFmtId="0" fontId="66" fillId="0" borderId="0" xfId="0" applyFont="1">
      <alignment vertical="center"/>
    </xf>
    <xf numFmtId="0" fontId="9" fillId="0" borderId="0" xfId="0" applyFont="1">
      <alignment vertical="center"/>
    </xf>
    <xf numFmtId="0" fontId="67" fillId="0" borderId="0" xfId="0" applyFont="1">
      <alignment vertical="center"/>
    </xf>
    <xf numFmtId="0" fontId="51" fillId="0" borderId="0" xfId="0" applyFont="1">
      <alignment vertical="center"/>
    </xf>
    <xf numFmtId="0" fontId="68" fillId="0" borderId="0" xfId="0" applyFont="1">
      <alignment vertical="center"/>
    </xf>
    <xf numFmtId="0" fontId="69" fillId="0" borderId="0" xfId="0" applyFont="1">
      <alignment vertical="center"/>
    </xf>
    <xf numFmtId="0" fontId="25" fillId="0" borderId="28" xfId="0" applyFont="1" applyBorder="1" applyAlignment="1">
      <alignment horizontal="left" vertical="center" wrapText="1"/>
    </xf>
    <xf numFmtId="0" fontId="51"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left" vertical="center"/>
    </xf>
    <xf numFmtId="0" fontId="71" fillId="10" borderId="16" xfId="0" applyFont="1" applyFill="1" applyBorder="1" applyAlignment="1" applyProtection="1">
      <alignment horizontal="center" vertical="center" shrinkToFit="1"/>
      <protection locked="0"/>
    </xf>
    <xf numFmtId="182" fontId="55" fillId="0" borderId="0" xfId="0" applyNumberFormat="1" applyFo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74" fillId="0" borderId="0" xfId="1" applyFont="1" applyAlignment="1">
      <alignment vertical="center" wrapText="1"/>
    </xf>
    <xf numFmtId="0" fontId="71" fillId="0" borderId="0" xfId="1" applyFont="1" applyAlignment="1">
      <alignment vertical="center" wrapText="1"/>
    </xf>
    <xf numFmtId="0" fontId="38" fillId="0" borderId="0" xfId="0" applyFont="1">
      <alignment vertical="center"/>
    </xf>
    <xf numFmtId="0" fontId="68" fillId="0" borderId="0" xfId="1" applyFont="1" applyAlignment="1">
      <alignment vertical="center" wrapText="1"/>
    </xf>
    <xf numFmtId="0" fontId="68" fillId="0" borderId="0" xfId="0" applyFont="1" applyAlignment="1">
      <alignment horizontal="center" vertical="center"/>
    </xf>
    <xf numFmtId="0" fontId="9" fillId="0" borderId="0" xfId="1" applyFont="1" applyAlignment="1">
      <alignment vertical="center" wrapText="1"/>
    </xf>
    <xf numFmtId="0" fontId="77" fillId="0" borderId="0" xfId="1" applyFont="1">
      <alignment vertical="center"/>
    </xf>
    <xf numFmtId="0" fontId="68" fillId="0" borderId="0" xfId="1" applyFont="1" applyAlignment="1">
      <alignment horizontal="center" vertical="center" wrapText="1"/>
    </xf>
    <xf numFmtId="0" fontId="78" fillId="0" borderId="0" xfId="1" applyFont="1" applyAlignment="1">
      <alignment horizontal="center" vertical="center" wrapText="1"/>
    </xf>
    <xf numFmtId="0" fontId="54" fillId="0" borderId="0" xfId="1" applyFont="1" applyAlignment="1">
      <alignment horizontal="center" vertical="center" wrapText="1"/>
    </xf>
    <xf numFmtId="0" fontId="79" fillId="0" borderId="0" xfId="1" applyFont="1" applyAlignment="1">
      <alignment vertical="center" wrapText="1"/>
    </xf>
    <xf numFmtId="0" fontId="78" fillId="0" borderId="0" xfId="1" applyFont="1" applyAlignment="1">
      <alignment vertical="center" wrapText="1"/>
    </xf>
    <xf numFmtId="0" fontId="54" fillId="0" borderId="0" xfId="1" applyFont="1" applyAlignment="1">
      <alignment vertical="center" wrapText="1"/>
    </xf>
    <xf numFmtId="0" fontId="36" fillId="0" borderId="0" xfId="0" applyFont="1" applyAlignment="1">
      <alignment horizontal="center" vertical="center"/>
    </xf>
    <xf numFmtId="0" fontId="80"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right" vertical="center"/>
    </xf>
    <xf numFmtId="0" fontId="80" fillId="0" borderId="0" xfId="0" applyFont="1" applyAlignment="1">
      <alignment horizontal="center" vertical="center" shrinkToFit="1"/>
    </xf>
    <xf numFmtId="0" fontId="55" fillId="0" borderId="0" xfId="0" applyFont="1" applyAlignment="1">
      <alignment horizontal="left" vertical="center"/>
    </xf>
    <xf numFmtId="0" fontId="75" fillId="0" borderId="0" xfId="0" applyFont="1" applyAlignment="1">
      <alignment horizontal="center" vertical="center"/>
    </xf>
    <xf numFmtId="0" fontId="82" fillId="0" borderId="0" xfId="1" applyFont="1" applyAlignment="1">
      <alignment vertical="center" wrapText="1"/>
    </xf>
    <xf numFmtId="0" fontId="83" fillId="0" borderId="0" xfId="1" applyFont="1" applyAlignment="1">
      <alignment vertical="center" wrapText="1"/>
    </xf>
    <xf numFmtId="0" fontId="93" fillId="0" borderId="0" xfId="2">
      <alignment vertical="center"/>
    </xf>
    <xf numFmtId="0" fontId="103" fillId="0" borderId="0" xfId="2" applyFont="1">
      <alignment vertical="center"/>
    </xf>
    <xf numFmtId="0" fontId="109" fillId="0" borderId="0" xfId="0" applyFont="1">
      <alignment vertical="center"/>
    </xf>
    <xf numFmtId="0" fontId="114" fillId="0" borderId="0" xfId="0" applyFont="1" applyAlignment="1">
      <alignment horizontal="center" vertical="center"/>
    </xf>
    <xf numFmtId="178" fontId="115" fillId="0" borderId="0" xfId="2" applyNumberFormat="1" applyFont="1" applyAlignment="1">
      <alignment horizontal="left"/>
    </xf>
    <xf numFmtId="0" fontId="116" fillId="0" borderId="0" xfId="2" applyFont="1">
      <alignment vertical="center"/>
    </xf>
    <xf numFmtId="0" fontId="51" fillId="0" borderId="0" xfId="2" applyFont="1" applyAlignment="1">
      <alignment horizontal="left" vertical="center"/>
    </xf>
    <xf numFmtId="0" fontId="51" fillId="0" borderId="0" xfId="2" applyFont="1" applyAlignment="1">
      <alignment horizontal="left"/>
    </xf>
    <xf numFmtId="0" fontId="51" fillId="0" borderId="0" xfId="2" applyFont="1" applyAlignment="1">
      <alignment horizontal="left" vertical="top"/>
    </xf>
    <xf numFmtId="0" fontId="51" fillId="0" borderId="0" xfId="2" applyFont="1" applyAlignment="1"/>
    <xf numFmtId="0" fontId="51" fillId="0" borderId="0" xfId="2" applyFont="1">
      <alignment vertical="center"/>
    </xf>
    <xf numFmtId="0" fontId="125" fillId="0" borderId="0" xfId="2" applyFont="1">
      <alignment vertical="center"/>
    </xf>
    <xf numFmtId="0" fontId="126" fillId="0" borderId="0" xfId="2" applyFont="1" applyAlignment="1">
      <alignment horizontal="center"/>
    </xf>
    <xf numFmtId="0" fontId="58" fillId="0" borderId="0" xfId="1" applyAlignment="1"/>
    <xf numFmtId="0" fontId="58" fillId="0" borderId="0" xfId="1">
      <alignment vertical="center"/>
    </xf>
    <xf numFmtId="0" fontId="140" fillId="0" borderId="0" xfId="0" applyFont="1" applyAlignment="1">
      <alignment horizontal="left"/>
    </xf>
    <xf numFmtId="0" fontId="145" fillId="0" borderId="71" xfId="0" applyFont="1" applyBorder="1" applyAlignment="1">
      <alignment horizontal="center" vertical="center"/>
    </xf>
    <xf numFmtId="0" fontId="29" fillId="0" borderId="71" xfId="0" applyFont="1" applyBorder="1" applyAlignment="1">
      <alignment horizontal="center" vertical="center"/>
    </xf>
    <xf numFmtId="0" fontId="148" fillId="0" borderId="0" xfId="0" applyFont="1" applyAlignment="1">
      <alignment horizontal="left" vertical="center"/>
    </xf>
    <xf numFmtId="176" fontId="145" fillId="10" borderId="71" xfId="0" applyNumberFormat="1" applyFont="1" applyFill="1" applyBorder="1" applyAlignment="1" applyProtection="1">
      <alignment horizontal="center" vertical="center"/>
      <protection locked="0"/>
    </xf>
    <xf numFmtId="0" fontId="4" fillId="0" borderId="0" xfId="0" applyFont="1" applyAlignment="1">
      <alignment horizontal="left" vertical="top" wrapText="1"/>
    </xf>
    <xf numFmtId="0" fontId="12" fillId="0" borderId="0" xfId="0" applyFont="1" applyAlignment="1">
      <alignment horizontal="left" vertical="center" wrapText="1"/>
    </xf>
    <xf numFmtId="0" fontId="151" fillId="0" borderId="0" xfId="0" applyFont="1" applyAlignment="1">
      <alignment horizontal="left" vertical="center" wrapText="1"/>
    </xf>
    <xf numFmtId="0" fontId="157" fillId="0" borderId="0" xfId="0" applyFont="1" applyAlignment="1">
      <alignment vertical="center" wrapText="1"/>
    </xf>
    <xf numFmtId="0" fontId="157" fillId="0" borderId="0" xfId="0" applyFont="1" applyAlignment="1">
      <alignment horizontal="left" vertical="center" wrapText="1"/>
    </xf>
    <xf numFmtId="49" fontId="159" fillId="0" borderId="35" xfId="0" applyNumberFormat="1" applyFont="1" applyBorder="1" applyAlignment="1">
      <alignment horizontal="left" vertical="center" wrapText="1"/>
    </xf>
    <xf numFmtId="0" fontId="81" fillId="0" borderId="35" xfId="0" applyFont="1" applyBorder="1" applyAlignment="1">
      <alignment horizontal="left" vertical="center" wrapText="1"/>
    </xf>
    <xf numFmtId="0" fontId="160" fillId="0" borderId="35" xfId="0" applyFont="1" applyBorder="1" applyAlignment="1">
      <alignment horizontal="left" vertical="center" wrapText="1"/>
    </xf>
    <xf numFmtId="0" fontId="160" fillId="0" borderId="0" xfId="0" applyFont="1" applyAlignment="1">
      <alignment horizontal="left" vertical="center" wrapText="1"/>
    </xf>
    <xf numFmtId="0" fontId="161" fillId="0" borderId="0" xfId="0" applyFont="1" applyAlignment="1">
      <alignment horizontal="left" vertical="center" wrapText="1"/>
    </xf>
    <xf numFmtId="0" fontId="163" fillId="0" borderId="0" xfId="1" applyFont="1" applyAlignment="1">
      <alignment horizontal="center"/>
    </xf>
    <xf numFmtId="0" fontId="164" fillId="0" borderId="0" xfId="1" applyFont="1">
      <alignment vertical="center"/>
    </xf>
    <xf numFmtId="176" fontId="165" fillId="0" borderId="59" xfId="1" applyNumberFormat="1" applyFont="1" applyBorder="1" applyAlignment="1">
      <alignment horizontal="right" vertical="center" shrinkToFit="1"/>
    </xf>
    <xf numFmtId="176" fontId="165" fillId="12" borderId="59" xfId="1" applyNumberFormat="1" applyFont="1" applyFill="1" applyBorder="1" applyAlignment="1" applyProtection="1">
      <alignment horizontal="center" vertical="center" shrinkToFit="1"/>
      <protection locked="0"/>
    </xf>
    <xf numFmtId="176" fontId="165" fillId="0" borderId="60" xfId="1" applyNumberFormat="1" applyFont="1" applyBorder="1" applyAlignment="1">
      <alignment vertical="center" shrinkToFit="1"/>
    </xf>
    <xf numFmtId="176" fontId="165" fillId="0" borderId="59" xfId="1" applyNumberFormat="1" applyFont="1" applyBorder="1" applyAlignment="1">
      <alignment horizontal="center" vertical="center"/>
    </xf>
    <xf numFmtId="176" fontId="166" fillId="0" borderId="59" xfId="0" applyNumberFormat="1" applyFont="1" applyBorder="1" applyAlignment="1">
      <alignment horizontal="right" vertical="center" wrapText="1"/>
    </xf>
    <xf numFmtId="176" fontId="165" fillId="0" borderId="59" xfId="1" applyNumberFormat="1" applyFont="1" applyBorder="1" applyAlignment="1">
      <alignment horizontal="right" vertical="center"/>
    </xf>
    <xf numFmtId="176" fontId="166" fillId="0" borderId="59" xfId="0" applyNumberFormat="1" applyFont="1" applyBorder="1" applyAlignment="1">
      <alignment horizontal="center" vertical="center" wrapText="1"/>
    </xf>
    <xf numFmtId="176" fontId="165" fillId="0" borderId="59" xfId="1" applyNumberFormat="1" applyFont="1" applyBorder="1" applyAlignment="1">
      <alignment horizontal="left" vertical="center"/>
    </xf>
    <xf numFmtId="0" fontId="165" fillId="0" borderId="59" xfId="1" applyFont="1" applyBorder="1">
      <alignment vertical="center"/>
    </xf>
    <xf numFmtId="179" fontId="166" fillId="0" borderId="59" xfId="0" applyNumberFormat="1" applyFont="1" applyBorder="1" applyAlignment="1">
      <alignment horizontal="right" vertical="center" wrapText="1"/>
    </xf>
    <xf numFmtId="180" fontId="166" fillId="0" borderId="59" xfId="0" applyNumberFormat="1" applyFont="1" applyBorder="1" applyAlignment="1">
      <alignment horizontal="right" vertical="center" wrapText="1"/>
    </xf>
    <xf numFmtId="176" fontId="167" fillId="0" borderId="0" xfId="1" applyNumberFormat="1" applyFont="1" applyAlignment="1">
      <alignment horizontal="left" vertical="center"/>
    </xf>
    <xf numFmtId="0" fontId="167" fillId="0" borderId="0" xfId="1" applyFont="1">
      <alignment vertical="center"/>
    </xf>
    <xf numFmtId="0" fontId="165" fillId="0" borderId="75" xfId="1" applyFont="1" applyBorder="1">
      <alignment vertical="center"/>
    </xf>
    <xf numFmtId="0" fontId="165" fillId="0" borderId="80" xfId="1" applyFont="1" applyBorder="1">
      <alignment vertical="center"/>
    </xf>
    <xf numFmtId="0" fontId="165" fillId="0" borderId="76" xfId="1" applyFont="1" applyBorder="1">
      <alignment vertical="center"/>
    </xf>
    <xf numFmtId="176" fontId="165" fillId="0" borderId="80" xfId="1" applyNumberFormat="1" applyFont="1" applyBorder="1">
      <alignment vertical="center"/>
    </xf>
    <xf numFmtId="176" fontId="165" fillId="0" borderId="76" xfId="1" applyNumberFormat="1" applyFont="1" applyBorder="1">
      <alignment vertical="center"/>
    </xf>
    <xf numFmtId="176" fontId="165" fillId="0" borderId="0" xfId="1" applyNumberFormat="1" applyFont="1" applyAlignment="1">
      <alignment horizontal="left" vertical="center" wrapText="1"/>
    </xf>
    <xf numFmtId="0" fontId="169" fillId="0" borderId="0" xfId="1" applyFont="1">
      <alignment vertical="center"/>
    </xf>
    <xf numFmtId="0" fontId="165" fillId="0" borderId="61" xfId="1" applyFont="1" applyBorder="1">
      <alignment vertical="center"/>
    </xf>
    <xf numFmtId="0" fontId="165" fillId="0" borderId="0" xfId="1" applyFont="1">
      <alignment vertical="center"/>
    </xf>
    <xf numFmtId="0" fontId="165" fillId="0" borderId="74" xfId="1" applyFont="1" applyBorder="1">
      <alignment vertical="center"/>
    </xf>
    <xf numFmtId="176" fontId="170" fillId="0" borderId="0" xfId="1" applyNumberFormat="1" applyFont="1" applyAlignment="1">
      <alignment horizontal="left" vertical="center" wrapText="1"/>
    </xf>
    <xf numFmtId="0" fontId="165" fillId="0" borderId="65" xfId="1" applyFont="1" applyBorder="1" applyAlignment="1">
      <alignment horizontal="right" vertical="center"/>
    </xf>
    <xf numFmtId="0" fontId="58" fillId="0" borderId="58" xfId="1" applyBorder="1">
      <alignment vertical="center"/>
    </xf>
    <xf numFmtId="0" fontId="58" fillId="0" borderId="59" xfId="1" applyBorder="1">
      <alignment vertical="center"/>
    </xf>
    <xf numFmtId="0" fontId="58" fillId="0" borderId="93" xfId="1" applyBorder="1">
      <alignment vertical="center"/>
    </xf>
    <xf numFmtId="0" fontId="58" fillId="0" borderId="60" xfId="1" applyBorder="1">
      <alignment vertical="center"/>
    </xf>
    <xf numFmtId="0" fontId="58" fillId="0" borderId="0" xfId="1" applyAlignment="1">
      <alignment horizontal="center" vertical="center"/>
    </xf>
    <xf numFmtId="0" fontId="171" fillId="0" borderId="0" xfId="1" applyFont="1" applyAlignment="1">
      <alignment horizontal="center" vertical="center" shrinkToFit="1"/>
    </xf>
    <xf numFmtId="0" fontId="58" fillId="0" borderId="65" xfId="1" applyBorder="1">
      <alignment vertical="center"/>
    </xf>
    <xf numFmtId="0" fontId="58" fillId="0" borderId="35" xfId="1" applyBorder="1">
      <alignment vertical="center"/>
    </xf>
    <xf numFmtId="0" fontId="58" fillId="0" borderId="61" xfId="1" applyBorder="1">
      <alignment vertical="center"/>
    </xf>
    <xf numFmtId="0" fontId="58" fillId="0" borderId="80" xfId="1" applyBorder="1">
      <alignment vertical="center"/>
    </xf>
    <xf numFmtId="0" fontId="58" fillId="0" borderId="96" xfId="1" applyBorder="1" applyProtection="1">
      <alignment vertical="center"/>
      <protection locked="0"/>
    </xf>
    <xf numFmtId="0" fontId="58" fillId="0" borderId="80" xfId="1" applyBorder="1" applyProtection="1">
      <alignment vertical="center"/>
      <protection locked="0"/>
    </xf>
    <xf numFmtId="0" fontId="58" fillId="0" borderId="82" xfId="1" applyBorder="1" applyProtection="1">
      <alignment vertical="center"/>
      <protection locked="0"/>
    </xf>
    <xf numFmtId="0" fontId="58" fillId="0" borderId="75" xfId="1" applyBorder="1">
      <alignment vertical="center"/>
    </xf>
    <xf numFmtId="0" fontId="58" fillId="0" borderId="74" xfId="1" applyBorder="1">
      <alignment vertical="center"/>
    </xf>
    <xf numFmtId="0" fontId="171" fillId="0" borderId="98" xfId="1" applyFont="1" applyBorder="1" applyAlignment="1">
      <alignment horizontal="center" vertical="center"/>
    </xf>
    <xf numFmtId="0" fontId="171" fillId="0" borderId="0" xfId="1" applyFont="1" applyAlignment="1">
      <alignment horizontal="center" vertical="center"/>
    </xf>
    <xf numFmtId="0" fontId="90" fillId="0" borderId="0" xfId="0" applyFont="1" applyAlignment="1">
      <alignment horizontal="center" vertical="center"/>
    </xf>
    <xf numFmtId="179" fontId="172" fillId="0" borderId="61" xfId="0" applyNumberFormat="1" applyFont="1" applyBorder="1" applyAlignment="1">
      <alignment horizontal="center" vertical="center" shrinkToFit="1"/>
    </xf>
    <xf numFmtId="0" fontId="58" fillId="0" borderId="112" xfId="1" applyBorder="1" applyProtection="1">
      <alignment vertical="center"/>
      <protection locked="0"/>
    </xf>
    <xf numFmtId="0" fontId="58" fillId="0" borderId="59" xfId="1" applyBorder="1" applyProtection="1">
      <alignment vertical="center"/>
      <protection locked="0"/>
    </xf>
    <xf numFmtId="0" fontId="58" fillId="0" borderId="113" xfId="1" applyBorder="1" applyProtection="1">
      <alignment vertical="center"/>
      <protection locked="0"/>
    </xf>
    <xf numFmtId="0" fontId="90" fillId="0" borderId="92" xfId="0" applyFont="1" applyBorder="1" applyAlignment="1">
      <alignment horizontal="center" vertical="center"/>
    </xf>
    <xf numFmtId="0" fontId="172" fillId="0" borderId="99" xfId="1" applyFont="1" applyBorder="1" applyAlignment="1">
      <alignment horizontal="center" vertical="distributed" textRotation="255" shrinkToFit="1"/>
    </xf>
    <xf numFmtId="0" fontId="58" fillId="0" borderId="0" xfId="1" applyAlignment="1">
      <alignment horizontal="left"/>
    </xf>
    <xf numFmtId="180" fontId="172" fillId="0" borderId="99" xfId="0" applyNumberFormat="1" applyFont="1" applyBorder="1" applyAlignment="1">
      <alignment horizontal="center" vertical="center" shrinkToFit="1"/>
    </xf>
    <xf numFmtId="0" fontId="58" fillId="0" borderId="114" xfId="1" applyBorder="1">
      <alignment vertical="center"/>
    </xf>
    <xf numFmtId="0" fontId="58" fillId="0" borderId="116" xfId="1" applyBorder="1">
      <alignment vertical="center"/>
    </xf>
    <xf numFmtId="0" fontId="58" fillId="0" borderId="117" xfId="1" applyBorder="1" applyProtection="1">
      <alignment vertical="center"/>
      <protection locked="0"/>
    </xf>
    <xf numFmtId="0" fontId="58" fillId="0" borderId="116" xfId="1" applyBorder="1" applyProtection="1">
      <alignment vertical="center"/>
      <protection locked="0"/>
    </xf>
    <xf numFmtId="0" fontId="58" fillId="0" borderId="118" xfId="1" applyBorder="1" applyProtection="1">
      <alignment vertical="center"/>
      <protection locked="0"/>
    </xf>
    <xf numFmtId="0" fontId="177" fillId="0" borderId="0" xfId="1" applyFont="1" applyAlignment="1">
      <alignment horizontal="left" vertical="center" wrapText="1"/>
    </xf>
    <xf numFmtId="0" fontId="172" fillId="0" borderId="98" xfId="1" applyFont="1" applyBorder="1" applyAlignment="1">
      <alignment horizontal="center" vertical="distributed" textRotation="255" shrinkToFit="1"/>
    </xf>
    <xf numFmtId="0" fontId="58" fillId="0" borderId="64" xfId="1" applyBorder="1">
      <alignment vertical="center"/>
    </xf>
    <xf numFmtId="0" fontId="58" fillId="0" borderId="111" xfId="1" applyBorder="1" applyProtection="1">
      <alignment vertical="center"/>
      <protection locked="0"/>
    </xf>
    <xf numFmtId="0" fontId="58" fillId="0" borderId="35" xfId="1" applyBorder="1" applyProtection="1">
      <alignment vertical="center"/>
      <protection locked="0"/>
    </xf>
    <xf numFmtId="0" fontId="58" fillId="0" borderId="86" xfId="1" applyBorder="1" applyProtection="1">
      <alignment vertical="center"/>
      <protection locked="0"/>
    </xf>
    <xf numFmtId="0" fontId="58" fillId="0" borderId="61" xfId="1" applyBorder="1" applyProtection="1">
      <alignment vertical="center"/>
      <protection locked="0"/>
    </xf>
    <xf numFmtId="0" fontId="58" fillId="0" borderId="0" xfId="1" applyProtection="1">
      <alignment vertical="center"/>
      <protection locked="0"/>
    </xf>
    <xf numFmtId="0" fontId="58" fillId="0" borderId="58" xfId="1" applyBorder="1" applyProtection="1">
      <alignment vertical="center"/>
      <protection locked="0"/>
    </xf>
    <xf numFmtId="0" fontId="58" fillId="0" borderId="75" xfId="1" applyBorder="1" applyProtection="1">
      <alignment vertical="center"/>
      <protection locked="0"/>
    </xf>
    <xf numFmtId="0" fontId="58" fillId="0" borderId="114" xfId="1" applyBorder="1" applyProtection="1">
      <alignment vertical="center"/>
      <protection locked="0"/>
    </xf>
    <xf numFmtId="0" fontId="58" fillId="0" borderId="64" xfId="1" applyBorder="1" applyProtection="1">
      <alignment vertical="center"/>
      <protection locked="0"/>
    </xf>
    <xf numFmtId="0" fontId="178" fillId="0" borderId="0" xfId="1" applyFont="1" applyAlignment="1">
      <alignment horizontal="left" vertical="center"/>
    </xf>
    <xf numFmtId="0" fontId="179" fillId="0" borderId="0" xfId="1" applyFont="1">
      <alignment vertical="center"/>
    </xf>
    <xf numFmtId="0" fontId="178" fillId="0" borderId="0" xfId="1" applyFont="1" applyAlignment="1">
      <alignment vertical="top"/>
    </xf>
    <xf numFmtId="176" fontId="165" fillId="0" borderId="59" xfId="1" applyNumberFormat="1" applyFont="1" applyBorder="1" applyAlignment="1">
      <alignment horizontal="center" vertical="center" shrinkToFit="1"/>
    </xf>
    <xf numFmtId="176" fontId="165" fillId="0" borderId="0" xfId="1" applyNumberFormat="1" applyFont="1" applyAlignment="1">
      <alignment horizontal="left" vertical="center"/>
    </xf>
    <xf numFmtId="0" fontId="90" fillId="0" borderId="126" xfId="0" applyFont="1" applyBorder="1" applyAlignment="1">
      <alignment horizontal="center" vertical="center"/>
    </xf>
    <xf numFmtId="176" fontId="78" fillId="0" borderId="0" xfId="1" applyNumberFormat="1" applyFont="1" applyAlignment="1">
      <alignment vertical="center" shrinkToFit="1"/>
    </xf>
    <xf numFmtId="176" fontId="78" fillId="0" borderId="0" xfId="1" applyNumberFormat="1" applyFont="1" applyAlignment="1">
      <alignment horizontal="center" vertical="center" shrinkToFit="1"/>
    </xf>
    <xf numFmtId="176" fontId="79" fillId="0" borderId="0" xfId="1" applyNumberFormat="1" applyFont="1" applyAlignment="1">
      <alignment vertical="center" wrapText="1"/>
    </xf>
    <xf numFmtId="0" fontId="79" fillId="0" borderId="74" xfId="1" applyFont="1" applyBorder="1" applyAlignment="1">
      <alignment vertical="center" wrapText="1"/>
    </xf>
    <xf numFmtId="0" fontId="186" fillId="0" borderId="0" xfId="1" applyFont="1">
      <alignment vertical="center"/>
    </xf>
    <xf numFmtId="0" fontId="78" fillId="0" borderId="74" xfId="1" applyFont="1" applyBorder="1" applyAlignment="1">
      <alignment vertical="center" wrapText="1"/>
    </xf>
    <xf numFmtId="0" fontId="187" fillId="0" borderId="0" xfId="1" applyFont="1">
      <alignment vertical="center"/>
    </xf>
    <xf numFmtId="0" fontId="188" fillId="0" borderId="61" xfId="1" applyFont="1" applyBorder="1" applyAlignment="1">
      <alignment horizontal="justify" vertical="center"/>
    </xf>
    <xf numFmtId="0" fontId="188" fillId="0" borderId="0" xfId="1" applyFont="1" applyAlignment="1">
      <alignment horizontal="justify" vertical="center"/>
    </xf>
    <xf numFmtId="0" fontId="78" fillId="0" borderId="0" xfId="1" applyFont="1" applyAlignment="1">
      <alignment horizontal="justify" vertical="top"/>
    </xf>
    <xf numFmtId="176" fontId="79" fillId="0" borderId="0" xfId="1" applyNumberFormat="1" applyFont="1" applyAlignment="1">
      <alignment horizontal="right" wrapText="1"/>
    </xf>
    <xf numFmtId="176" fontId="79" fillId="0" borderId="0" xfId="1" applyNumberFormat="1" applyFont="1" applyAlignment="1">
      <alignment horizontal="center" wrapText="1"/>
    </xf>
    <xf numFmtId="176" fontId="79" fillId="0" borderId="0" xfId="1" applyNumberFormat="1" applyFont="1" applyAlignment="1">
      <alignment wrapText="1"/>
    </xf>
    <xf numFmtId="176" fontId="79" fillId="0" borderId="74" xfId="1" applyNumberFormat="1" applyFont="1" applyBorder="1" applyAlignment="1">
      <alignment wrapText="1"/>
    </xf>
    <xf numFmtId="176" fontId="79" fillId="0" borderId="0" xfId="1" applyNumberFormat="1" applyFont="1" applyAlignment="1">
      <alignment horizontal="left"/>
    </xf>
    <xf numFmtId="0" fontId="78" fillId="0" borderId="0" xfId="1" applyFont="1" applyAlignment="1">
      <alignment horizontal="justify" vertical="center"/>
    </xf>
    <xf numFmtId="0" fontId="79" fillId="0" borderId="0" xfId="1" applyFont="1">
      <alignment vertical="center"/>
    </xf>
    <xf numFmtId="176" fontId="79" fillId="0" borderId="0" xfId="1" applyNumberFormat="1" applyFont="1" applyAlignment="1"/>
    <xf numFmtId="176" fontId="79" fillId="0" borderId="0" xfId="0" applyNumberFormat="1" applyFont="1" applyAlignment="1">
      <alignment horizontal="center" vertical="center"/>
    </xf>
    <xf numFmtId="176" fontId="59" fillId="0" borderId="0" xfId="1" applyNumberFormat="1" applyFont="1">
      <alignment vertical="center"/>
    </xf>
    <xf numFmtId="176" fontId="79" fillId="0" borderId="0" xfId="1" applyNumberFormat="1" applyFont="1">
      <alignment vertical="center"/>
    </xf>
    <xf numFmtId="176" fontId="79" fillId="0" borderId="74" xfId="1" applyNumberFormat="1" applyFont="1" applyBorder="1">
      <alignment vertical="center"/>
    </xf>
    <xf numFmtId="176" fontId="188" fillId="0" borderId="0" xfId="1" applyNumberFormat="1" applyFont="1" applyAlignment="1">
      <alignment horizontal="justify" vertical="center"/>
    </xf>
    <xf numFmtId="176" fontId="188" fillId="0" borderId="0" xfId="1" applyNumberFormat="1" applyFont="1" applyAlignment="1">
      <alignment horizontal="center" vertical="center"/>
    </xf>
    <xf numFmtId="176" fontId="188" fillId="0" borderId="74" xfId="1" applyNumberFormat="1" applyFont="1" applyBorder="1" applyAlignment="1">
      <alignment horizontal="justify" vertical="center"/>
    </xf>
    <xf numFmtId="176" fontId="79" fillId="0" borderId="0" xfId="1" applyNumberFormat="1" applyFont="1" applyAlignment="1">
      <alignment horizontal="center" vertical="center" wrapText="1"/>
    </xf>
    <xf numFmtId="176" fontId="79" fillId="0" borderId="0" xfId="1" applyNumberFormat="1" applyFont="1" applyAlignment="1">
      <alignment horizontal="right" vertical="center" wrapText="1"/>
    </xf>
    <xf numFmtId="176" fontId="79" fillId="0" borderId="59" xfId="1" applyNumberFormat="1" applyFont="1" applyBorder="1" applyAlignment="1">
      <alignment horizontal="center" vertical="center" wrapText="1"/>
    </xf>
    <xf numFmtId="176" fontId="79" fillId="0" borderId="59" xfId="1" applyNumberFormat="1" applyFont="1" applyBorder="1" applyAlignment="1">
      <alignment horizontal="center" vertical="center" shrinkToFit="1"/>
    </xf>
    <xf numFmtId="179" fontId="79" fillId="0" borderId="0" xfId="1" applyNumberFormat="1" applyFont="1" applyAlignment="1">
      <alignment horizontal="right" vertical="center" wrapText="1"/>
    </xf>
    <xf numFmtId="180" fontId="79" fillId="0" borderId="0" xfId="1" applyNumberFormat="1" applyFont="1" applyAlignment="1">
      <alignment horizontal="right" vertical="center" wrapText="1"/>
    </xf>
    <xf numFmtId="176" fontId="79" fillId="0" borderId="59" xfId="1" applyNumberFormat="1" applyFont="1" applyBorder="1" applyAlignment="1">
      <alignment horizontal="right" vertical="center" shrinkToFit="1"/>
    </xf>
    <xf numFmtId="176" fontId="79" fillId="0" borderId="60" xfId="1" applyNumberFormat="1" applyFont="1" applyBorder="1" applyAlignment="1">
      <alignment horizontal="center" vertical="center" shrinkToFit="1"/>
    </xf>
    <xf numFmtId="176" fontId="79" fillId="0" borderId="75" xfId="1" applyNumberFormat="1" applyFont="1" applyBorder="1" applyAlignment="1">
      <alignment vertical="center" wrapText="1"/>
    </xf>
    <xf numFmtId="176" fontId="79" fillId="0" borderId="80" xfId="1" applyNumberFormat="1" applyFont="1" applyBorder="1" applyAlignment="1">
      <alignment vertical="center" wrapText="1"/>
    </xf>
    <xf numFmtId="176" fontId="79" fillId="0" borderId="80" xfId="1" applyNumberFormat="1" applyFont="1" applyBorder="1" applyAlignment="1">
      <alignment horizontal="center" vertical="center" wrapText="1"/>
    </xf>
    <xf numFmtId="176" fontId="190" fillId="0" borderId="0" xfId="0" applyNumberFormat="1" applyFont="1" applyAlignment="1">
      <alignment horizontal="center" vertical="center"/>
    </xf>
    <xf numFmtId="176" fontId="79" fillId="0" borderId="76" xfId="1" applyNumberFormat="1" applyFont="1" applyBorder="1" applyAlignment="1">
      <alignment vertical="center" wrapText="1"/>
    </xf>
    <xf numFmtId="0" fontId="193" fillId="0" borderId="0" xfId="1" applyFont="1" applyAlignment="1">
      <alignment horizontal="right" wrapText="1"/>
    </xf>
    <xf numFmtId="176" fontId="193" fillId="0" borderId="0" xfId="1" applyNumberFormat="1" applyFont="1" applyAlignment="1">
      <alignment wrapText="1"/>
    </xf>
    <xf numFmtId="176" fontId="193" fillId="0" borderId="0" xfId="1" applyNumberFormat="1" applyFont="1" applyAlignment="1">
      <alignment horizontal="center" wrapText="1"/>
    </xf>
    <xf numFmtId="0" fontId="193" fillId="0" borderId="0" xfId="1" applyFont="1" applyAlignment="1">
      <alignment vertical="center" shrinkToFit="1"/>
    </xf>
    <xf numFmtId="0" fontId="193" fillId="0" borderId="0" xfId="1" applyFont="1" applyAlignment="1">
      <alignment horizontal="center" vertical="center"/>
    </xf>
    <xf numFmtId="0" fontId="193" fillId="0" borderId="80" xfId="1" applyFont="1" applyBorder="1" applyAlignment="1">
      <alignment horizontal="center" vertical="center" wrapText="1"/>
    </xf>
    <xf numFmtId="0" fontId="165" fillId="0" borderId="23" xfId="1" applyFont="1" applyBorder="1">
      <alignment vertical="center"/>
    </xf>
    <xf numFmtId="0" fontId="59" fillId="0" borderId="74" xfId="1" applyFont="1" applyBorder="1">
      <alignment vertical="center"/>
    </xf>
    <xf numFmtId="0" fontId="179" fillId="0" borderId="0" xfId="1" applyFont="1" applyAlignment="1">
      <alignment wrapText="1"/>
    </xf>
    <xf numFmtId="176" fontId="78" fillId="0" borderId="74" xfId="1" applyNumberFormat="1" applyFont="1" applyBorder="1" applyAlignment="1">
      <alignment vertical="center" wrapText="1"/>
    </xf>
    <xf numFmtId="0" fontId="179" fillId="0" borderId="35" xfId="1" applyFont="1" applyBorder="1" applyAlignment="1">
      <alignment vertical="center" wrapText="1"/>
    </xf>
    <xf numFmtId="176" fontId="194" fillId="0" borderId="35" xfId="0" applyNumberFormat="1" applyFont="1" applyBorder="1" applyAlignment="1">
      <alignment horizontal="center" vertical="center"/>
    </xf>
    <xf numFmtId="0" fontId="179" fillId="0" borderId="35" xfId="1" applyFont="1" applyBorder="1">
      <alignment vertical="center"/>
    </xf>
    <xf numFmtId="176" fontId="179" fillId="0" borderId="35" xfId="1" applyNumberFormat="1" applyFont="1" applyBorder="1" applyAlignment="1">
      <alignment vertical="center" wrapText="1"/>
    </xf>
    <xf numFmtId="176" fontId="54" fillId="0" borderId="65" xfId="1" applyNumberFormat="1" applyFont="1" applyBorder="1" applyAlignment="1">
      <alignment vertical="center" wrapText="1"/>
    </xf>
    <xf numFmtId="0" fontId="195" fillId="0" borderId="0" xfId="1" applyFont="1" applyAlignment="1">
      <alignment horizontal="center" vertical="center" shrinkToFit="1"/>
    </xf>
    <xf numFmtId="0" fontId="58" fillId="0" borderId="0" xfId="1">
      <alignment vertical="center"/>
    </xf>
    <xf numFmtId="0" fontId="55" fillId="0" borderId="22" xfId="0" applyFont="1" applyBorder="1" applyAlignment="1">
      <alignment horizontal="center" vertical="center"/>
    </xf>
    <xf numFmtId="49" fontId="47" fillId="10" borderId="16" xfId="0" applyNumberFormat="1" applyFont="1" applyFill="1" applyBorder="1" applyAlignment="1" applyProtection="1">
      <alignment horizontal="center" vertical="center"/>
      <protection locked="0"/>
    </xf>
    <xf numFmtId="0" fontId="58" fillId="0" borderId="61" xfId="1" applyBorder="1" applyProtection="1">
      <alignment vertical="center"/>
      <protection locked="0"/>
    </xf>
    <xf numFmtId="0" fontId="58" fillId="0" borderId="64" xfId="1" applyBorder="1" applyProtection="1">
      <alignment vertical="center"/>
      <protection locked="0"/>
    </xf>
    <xf numFmtId="0" fontId="2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lignment vertical="center"/>
    </xf>
    <xf numFmtId="0" fontId="88"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lignment vertical="center"/>
    </xf>
    <xf numFmtId="0" fontId="89" fillId="0" borderId="0" xfId="0" applyFont="1" applyFill="1" applyBorder="1" applyAlignment="1">
      <alignment horizontal="left" vertical="center" wrapText="1"/>
    </xf>
    <xf numFmtId="0" fontId="91" fillId="0" borderId="0" xfId="0" applyFont="1" applyFill="1" applyBorder="1" applyAlignment="1">
      <alignment vertical="center" wrapText="1"/>
    </xf>
    <xf numFmtId="0" fontId="49" fillId="0" borderId="0" xfId="0" applyFont="1" applyFill="1" applyBorder="1" applyAlignment="1">
      <alignment vertical="center" wrapText="1"/>
    </xf>
    <xf numFmtId="49" fontId="31" fillId="0" borderId="0" xfId="0" applyNumberFormat="1" applyFont="1" applyFill="1" applyBorder="1" applyAlignment="1">
      <alignment horizontal="center" vertical="center"/>
    </xf>
    <xf numFmtId="0" fontId="32" fillId="0" borderId="0" xfId="0" applyFont="1" applyFill="1" applyBorder="1" applyAlignment="1">
      <alignment horizontal="left" vertical="center"/>
    </xf>
    <xf numFmtId="0" fontId="49" fillId="0" borderId="0" xfId="0" applyFont="1" applyFill="1" applyBorder="1">
      <alignment vertical="center"/>
    </xf>
    <xf numFmtId="0" fontId="35" fillId="0" borderId="0" xfId="0" applyFont="1" applyFill="1" applyBorder="1" applyAlignment="1">
      <alignment vertical="center" wrapText="1"/>
    </xf>
    <xf numFmtId="176" fontId="32" fillId="0" borderId="0" xfId="0" applyNumberFormat="1" applyFont="1" applyFill="1" applyBorder="1" applyAlignment="1">
      <alignment horizontal="left" vertical="center"/>
    </xf>
    <xf numFmtId="0" fontId="32" fillId="0" borderId="0" xfId="0" applyFont="1" applyFill="1" applyBorder="1" applyAlignment="1">
      <alignment horizontal="center" vertical="center"/>
    </xf>
    <xf numFmtId="176" fontId="33" fillId="0" borderId="0" xfId="0" applyNumberFormat="1" applyFont="1" applyFill="1" applyBorder="1" applyAlignment="1">
      <alignment horizontal="left" vertical="top" wrapText="1"/>
    </xf>
    <xf numFmtId="0" fontId="34"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96" fillId="0" borderId="0" xfId="0" applyFont="1" applyFill="1" applyBorder="1" applyAlignment="1">
      <alignment horizontal="center" vertical="center"/>
    </xf>
    <xf numFmtId="49" fontId="72" fillId="0" borderId="0" xfId="0" applyNumberFormat="1" applyFont="1" applyFill="1" applyBorder="1" applyAlignment="1">
      <alignment horizontal="left" vertical="center" wrapText="1"/>
    </xf>
    <xf numFmtId="0" fontId="30" fillId="0" borderId="0" xfId="0" applyFont="1" applyFill="1" applyBorder="1" applyAlignment="1">
      <alignment horizontal="center" vertical="center"/>
    </xf>
    <xf numFmtId="0" fontId="97" fillId="0" borderId="0" xfId="0" applyFont="1" applyFill="1" applyBorder="1" applyAlignment="1">
      <alignment horizontal="left" vertical="center" wrapText="1"/>
    </xf>
    <xf numFmtId="0" fontId="98" fillId="0" borderId="0" xfId="0" applyFont="1" applyFill="1" applyBorder="1" applyAlignment="1">
      <alignment horizontal="center" vertical="center"/>
    </xf>
    <xf numFmtId="0" fontId="74" fillId="0" borderId="0" xfId="0" applyFont="1" applyFill="1" applyBorder="1" applyAlignment="1">
      <alignment horizontal="center" vertical="center"/>
    </xf>
    <xf numFmtId="0" fontId="99" fillId="0" borderId="0" xfId="0" applyFont="1" applyFill="1" applyBorder="1" applyAlignment="1">
      <alignment horizontal="justify" vertical="center"/>
    </xf>
    <xf numFmtId="0" fontId="25" fillId="0" borderId="0" xfId="0" applyFont="1" applyFill="1" applyBorder="1" applyAlignment="1">
      <alignment horizontal="left" vertical="center" wrapText="1"/>
    </xf>
    <xf numFmtId="0" fontId="102" fillId="0" borderId="0" xfId="0" applyFont="1" applyFill="1" applyBorder="1" applyAlignment="1">
      <alignment horizontal="left" vertical="center" wrapText="1"/>
    </xf>
    <xf numFmtId="0" fontId="93" fillId="0" borderId="0" xfId="2" applyFill="1" applyBorder="1">
      <alignment vertical="center"/>
    </xf>
    <xf numFmtId="0" fontId="103" fillId="0" borderId="0" xfId="2" applyFont="1" applyFill="1" applyBorder="1">
      <alignment vertical="center"/>
    </xf>
    <xf numFmtId="0" fontId="32"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104" fillId="0" borderId="0" xfId="0" applyFont="1" applyFill="1" applyBorder="1" applyAlignment="1">
      <alignment vertical="center" wrapText="1"/>
    </xf>
    <xf numFmtId="0" fontId="32" fillId="0" borderId="0" xfId="0" applyFont="1" applyFill="1" applyBorder="1" applyAlignment="1">
      <alignment vertical="center" wrapText="1"/>
    </xf>
    <xf numFmtId="176" fontId="105" fillId="0" borderId="0" xfId="0" applyNumberFormat="1" applyFont="1" applyFill="1" applyBorder="1" applyAlignment="1">
      <alignment horizontal="center" vertical="center" wrapText="1"/>
    </xf>
    <xf numFmtId="176" fontId="90" fillId="0" borderId="0" xfId="0" applyNumberFormat="1" applyFont="1" applyFill="1" applyBorder="1" applyAlignment="1">
      <alignment horizontal="right" vertical="center" wrapText="1"/>
    </xf>
    <xf numFmtId="176" fontId="105" fillId="0" borderId="0" xfId="0" applyNumberFormat="1" applyFont="1" applyFill="1" applyBorder="1" applyAlignment="1">
      <alignment horizontal="right" vertical="center" wrapText="1"/>
    </xf>
    <xf numFmtId="176" fontId="90" fillId="0" borderId="0" xfId="0" applyNumberFormat="1" applyFont="1" applyFill="1" applyBorder="1" applyAlignment="1">
      <alignment horizontal="center" vertical="center" wrapText="1"/>
    </xf>
    <xf numFmtId="176" fontId="105" fillId="0" borderId="0" xfId="0" applyNumberFormat="1" applyFont="1" applyFill="1" applyBorder="1" applyAlignment="1">
      <alignment horizontal="left" vertical="center" wrapText="1"/>
    </xf>
    <xf numFmtId="0" fontId="106" fillId="0" borderId="0" xfId="0" applyFont="1" applyFill="1" applyBorder="1" applyAlignment="1">
      <alignment horizontal="right" vertical="center"/>
    </xf>
    <xf numFmtId="179" fontId="55" fillId="0" borderId="0" xfId="0" applyNumberFormat="1" applyFont="1" applyFill="1" applyBorder="1" applyAlignment="1">
      <alignment horizontal="right" vertical="center"/>
    </xf>
    <xf numFmtId="180" fontId="55" fillId="0" borderId="0" xfId="0" applyNumberFormat="1" applyFont="1" applyFill="1" applyBorder="1" applyAlignment="1">
      <alignment horizontal="right" vertical="center"/>
    </xf>
    <xf numFmtId="176" fontId="55" fillId="0" borderId="0" xfId="0" applyNumberFormat="1" applyFont="1" applyFill="1" applyBorder="1" applyAlignment="1">
      <alignment horizontal="center" vertical="center"/>
    </xf>
    <xf numFmtId="0" fontId="107" fillId="0" borderId="0" xfId="0" applyFont="1" applyFill="1" applyBorder="1">
      <alignment vertical="center"/>
    </xf>
    <xf numFmtId="0" fontId="108" fillId="0" borderId="0" xfId="0" applyFont="1" applyFill="1" applyBorder="1">
      <alignment vertical="center"/>
    </xf>
    <xf numFmtId="176" fontId="110" fillId="0" borderId="0" xfId="0" applyNumberFormat="1" applyFont="1" applyFill="1" applyBorder="1" applyAlignment="1">
      <alignment horizontal="right" vertical="center" wrapText="1"/>
    </xf>
    <xf numFmtId="176" fontId="110" fillId="0" borderId="0" xfId="0" applyNumberFormat="1" applyFont="1" applyFill="1" applyBorder="1" applyAlignment="1">
      <alignment horizontal="center" vertical="center" wrapText="1"/>
    </xf>
    <xf numFmtId="176" fontId="110" fillId="0" borderId="0" xfId="0" applyNumberFormat="1" applyFont="1" applyFill="1" applyBorder="1" applyAlignment="1">
      <alignment vertical="center" wrapText="1"/>
    </xf>
    <xf numFmtId="176" fontId="90" fillId="0" borderId="0" xfId="0" applyNumberFormat="1" applyFont="1" applyFill="1" applyBorder="1" applyAlignment="1">
      <alignment horizontal="left" vertical="center" wrapText="1"/>
    </xf>
    <xf numFmtId="179" fontId="9" fillId="0" borderId="0" xfId="0" applyNumberFormat="1" applyFont="1" applyFill="1" applyBorder="1" applyAlignment="1">
      <alignment horizontal="center" vertical="center"/>
    </xf>
    <xf numFmtId="18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0" fontId="72" fillId="0" borderId="0" xfId="0" applyFont="1" applyFill="1" applyBorder="1" applyAlignment="1">
      <alignment horizontal="left" vertical="center" wrapText="1"/>
    </xf>
    <xf numFmtId="0" fontId="48" fillId="0" borderId="0" xfId="2" applyFont="1" applyFill="1" applyBorder="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0" fontId="113" fillId="0" borderId="0" xfId="0" applyFont="1" applyFill="1" applyBorder="1">
      <alignment vertical="center"/>
    </xf>
    <xf numFmtId="0" fontId="114" fillId="0" borderId="0" xfId="0" applyFont="1" applyFill="1" applyBorder="1" applyAlignment="1">
      <alignment horizontal="center" vertical="center"/>
    </xf>
    <xf numFmtId="178" fontId="115" fillId="0" borderId="0" xfId="2" applyNumberFormat="1" applyFont="1" applyFill="1" applyBorder="1" applyAlignment="1">
      <alignment horizontal="left"/>
    </xf>
    <xf numFmtId="0" fontId="113" fillId="0" borderId="0" xfId="0" applyFont="1" applyFill="1" applyBorder="1" applyAlignment="1">
      <alignment horizontal="center" vertical="center"/>
    </xf>
    <xf numFmtId="0" fontId="51" fillId="0" borderId="0" xfId="2" applyFont="1" applyFill="1" applyBorder="1" applyAlignment="1">
      <alignment horizontal="center"/>
    </xf>
    <xf numFmtId="0" fontId="51" fillId="0" borderId="0" xfId="2" applyFont="1" applyFill="1" applyBorder="1" applyAlignment="1">
      <alignment horizontal="left" vertical="center"/>
    </xf>
    <xf numFmtId="0" fontId="121" fillId="0" borderId="0" xfId="2" applyFont="1" applyFill="1" applyBorder="1" applyAlignment="1"/>
    <xf numFmtId="0" fontId="47" fillId="0" borderId="0" xfId="2" applyFont="1" applyFill="1" applyBorder="1" applyAlignment="1">
      <alignment horizontal="center"/>
    </xf>
    <xf numFmtId="0" fontId="122" fillId="0" borderId="0" xfId="2" applyFont="1" applyFill="1" applyBorder="1" applyAlignment="1" applyProtection="1">
      <alignment horizontal="center"/>
      <protection locked="0"/>
    </xf>
    <xf numFmtId="0" fontId="51" fillId="0" borderId="0" xfId="2" applyFont="1" applyFill="1" applyBorder="1" applyAlignment="1">
      <alignment horizontal="left"/>
    </xf>
    <xf numFmtId="0" fontId="47" fillId="0" borderId="0" xfId="2" applyFont="1" applyFill="1" applyBorder="1" applyAlignment="1">
      <alignment horizontal="left"/>
    </xf>
    <xf numFmtId="0" fontId="51" fillId="0" borderId="0" xfId="2" applyFont="1" applyFill="1" applyBorder="1" applyAlignment="1">
      <alignment horizontal="left" vertical="top"/>
    </xf>
    <xf numFmtId="0" fontId="51" fillId="0" borderId="0" xfId="2" applyFont="1" applyFill="1" applyBorder="1" applyAlignment="1">
      <alignment horizontal="center" vertical="top"/>
    </xf>
    <xf numFmtId="0" fontId="51" fillId="0" borderId="0" xfId="2" applyFont="1" applyFill="1" applyBorder="1" applyAlignment="1">
      <alignment vertical="top"/>
    </xf>
    <xf numFmtId="0" fontId="114" fillId="0" borderId="0" xfId="2" applyFont="1" applyFill="1" applyBorder="1" applyAlignment="1">
      <alignment horizontal="left"/>
    </xf>
    <xf numFmtId="0" fontId="51" fillId="0" borderId="0" xfId="2" applyFont="1" applyFill="1" applyBorder="1" applyAlignment="1"/>
    <xf numFmtId="0" fontId="122" fillId="0" borderId="0" xfId="2" applyFont="1" applyFill="1" applyBorder="1" applyAlignment="1" applyProtection="1">
      <protection locked="0"/>
    </xf>
    <xf numFmtId="0" fontId="121" fillId="0" borderId="0" xfId="2" applyFont="1" applyFill="1" applyBorder="1" applyAlignment="1">
      <alignment horizontal="center"/>
    </xf>
    <xf numFmtId="0" fontId="68" fillId="0" borderId="0" xfId="2" applyFont="1" applyFill="1" applyBorder="1" applyAlignment="1">
      <alignment horizontal="left"/>
    </xf>
    <xf numFmtId="0" fontId="124" fillId="0" borderId="0" xfId="2" applyFont="1" applyFill="1" applyBorder="1" applyAlignment="1">
      <alignment horizontal="left"/>
    </xf>
    <xf numFmtId="0" fontId="124" fillId="0" borderId="0" xfId="2" applyFont="1" applyFill="1" applyBorder="1">
      <alignment vertical="center"/>
    </xf>
    <xf numFmtId="0" fontId="107" fillId="0" borderId="0" xfId="0" applyFont="1" applyFill="1" applyBorder="1" applyAlignment="1">
      <alignment horizontal="left" vertical="center"/>
    </xf>
    <xf numFmtId="0" fontId="47" fillId="0" borderId="0" xfId="2" applyFont="1" applyFill="1" applyBorder="1">
      <alignment vertical="center"/>
    </xf>
    <xf numFmtId="0" fontId="126" fillId="0" borderId="0" xfId="2" applyFont="1" applyFill="1" applyBorder="1" applyAlignment="1">
      <alignment horizontal="center"/>
    </xf>
    <xf numFmtId="0" fontId="32" fillId="0" borderId="0" xfId="0" applyFont="1" applyFill="1" applyBorder="1">
      <alignment vertical="center"/>
    </xf>
    <xf numFmtId="0" fontId="127" fillId="0" borderId="0" xfId="0" applyFont="1" applyFill="1" applyBorder="1">
      <alignment vertical="center"/>
    </xf>
    <xf numFmtId="0" fontId="2" fillId="0" borderId="0" xfId="0" applyFont="1" applyFill="1" applyBorder="1">
      <alignment vertical="center"/>
    </xf>
    <xf numFmtId="0" fontId="128" fillId="0" borderId="0" xfId="0" applyFont="1" applyFill="1" applyBorder="1" applyAlignment="1">
      <alignment vertical="center" wrapText="1"/>
    </xf>
    <xf numFmtId="0" fontId="129" fillId="0" borderId="0" xfId="0" applyFont="1" applyFill="1" applyBorder="1" applyAlignment="1">
      <alignment horizontal="left" vertical="center" wrapText="1"/>
    </xf>
    <xf numFmtId="0" fontId="130" fillId="0" borderId="0" xfId="0" applyFont="1" applyFill="1" applyBorder="1" applyAlignment="1">
      <alignment horizontal="left" vertical="center" wrapText="1"/>
    </xf>
    <xf numFmtId="0" fontId="39" fillId="0" borderId="0" xfId="0" applyFont="1" applyFill="1" applyBorder="1">
      <alignment vertical="center"/>
    </xf>
    <xf numFmtId="0" fontId="26" fillId="0" borderId="0" xfId="0" applyFont="1" applyFill="1" applyBorder="1" applyAlignment="1">
      <alignment vertical="center" wrapText="1"/>
    </xf>
    <xf numFmtId="0" fontId="131" fillId="0" borderId="0" xfId="1" applyFont="1" applyFill="1" applyBorder="1">
      <alignment vertical="center"/>
    </xf>
    <xf numFmtId="0" fontId="59" fillId="0" borderId="0" xfId="1" applyFont="1" applyFill="1" applyBorder="1">
      <alignment vertical="center"/>
    </xf>
    <xf numFmtId="0" fontId="72" fillId="0" borderId="0" xfId="1" applyFont="1" applyFill="1" applyBorder="1" applyAlignment="1">
      <alignment vertical="center" wrapText="1"/>
    </xf>
    <xf numFmtId="0" fontId="71" fillId="0" borderId="0" xfId="1" applyFont="1" applyFill="1" applyBorder="1" applyAlignment="1">
      <alignment vertical="center" wrapText="1"/>
    </xf>
    <xf numFmtId="0" fontId="133" fillId="0" borderId="0" xfId="1" applyFont="1" applyFill="1" applyBorder="1" applyAlignment="1">
      <alignment horizontal="left" vertical="center" wrapText="1"/>
    </xf>
    <xf numFmtId="0" fontId="110" fillId="0" borderId="0" xfId="0" applyFont="1" applyFill="1" applyBorder="1" applyAlignment="1">
      <alignment horizontal="left" vertical="center"/>
    </xf>
    <xf numFmtId="0" fontId="134" fillId="0" borderId="0" xfId="1" applyFont="1" applyFill="1" applyBorder="1" applyAlignment="1">
      <alignment horizontal="left" vertical="center" wrapText="1"/>
    </xf>
    <xf numFmtId="0" fontId="9" fillId="0" borderId="0" xfId="1" applyFont="1" applyFill="1" applyBorder="1" applyAlignment="1">
      <alignment vertical="center" wrapText="1"/>
    </xf>
    <xf numFmtId="0" fontId="135" fillId="0" borderId="0" xfId="0" applyFont="1" applyFill="1" applyBorder="1" applyAlignment="1">
      <alignment vertical="center" wrapText="1"/>
    </xf>
    <xf numFmtId="0" fontId="129" fillId="0" borderId="0" xfId="0" applyFont="1" applyFill="1" applyBorder="1" applyAlignment="1">
      <alignment vertical="center" wrapText="1"/>
    </xf>
    <xf numFmtId="0" fontId="137" fillId="0" borderId="0" xfId="0" applyFont="1" applyFill="1" applyBorder="1" applyAlignment="1">
      <alignment horizontal="center" vertical="center"/>
    </xf>
    <xf numFmtId="0" fontId="129" fillId="0" borderId="0" xfId="0" applyFont="1" applyFill="1" applyBorder="1" applyAlignment="1">
      <alignment horizontal="left" wrapText="1"/>
    </xf>
    <xf numFmtId="0" fontId="91" fillId="0" borderId="0" xfId="0" applyFont="1" applyFill="1" applyBorder="1" applyAlignment="1">
      <alignment horizontal="left" vertical="center"/>
    </xf>
    <xf numFmtId="0" fontId="139" fillId="0" borderId="0" xfId="0" applyFont="1" applyFill="1" applyBorder="1" applyAlignment="1">
      <alignment horizontal="center" vertical="center"/>
    </xf>
    <xf numFmtId="0" fontId="9" fillId="0" borderId="0" xfId="0" applyFont="1" applyFill="1" applyBorder="1" applyAlignment="1">
      <alignment horizontal="center"/>
    </xf>
    <xf numFmtId="0" fontId="91" fillId="0" borderId="0" xfId="0" applyFont="1" applyFill="1" applyBorder="1" applyAlignment="1">
      <alignment horizontal="center" vertical="center"/>
    </xf>
    <xf numFmtId="0" fontId="66" fillId="0" borderId="0" xfId="0" applyFont="1" applyFill="1" applyBorder="1">
      <alignment vertical="center"/>
    </xf>
    <xf numFmtId="0" fontId="0" fillId="2" borderId="0" xfId="0" applyFill="1" applyBorder="1">
      <alignment vertical="center"/>
    </xf>
    <xf numFmtId="42" fontId="24" fillId="2" borderId="0" xfId="0" applyNumberFormat="1" applyFont="1" applyFill="1" applyBorder="1">
      <alignment vertical="center"/>
    </xf>
    <xf numFmtId="49" fontId="9" fillId="0" borderId="0" xfId="0" applyNumberFormat="1" applyFont="1" applyAlignment="1">
      <alignment horizontal="right" vertical="center" wrapText="1"/>
    </xf>
    <xf numFmtId="0" fontId="197" fillId="4" borderId="0" xfId="0" applyFont="1" applyFill="1">
      <alignment vertical="center"/>
    </xf>
    <xf numFmtId="49" fontId="71" fillId="0" borderId="0" xfId="0" applyNumberFormat="1" applyFont="1" applyAlignment="1">
      <alignment horizontal="left" wrapText="1"/>
    </xf>
    <xf numFmtId="0" fontId="198" fillId="0" borderId="0" xfId="0" applyFont="1" applyAlignment="1">
      <alignment horizontal="right" vertical="center"/>
    </xf>
    <xf numFmtId="0" fontId="197" fillId="0" borderId="0" xfId="0" applyFont="1">
      <alignment vertical="center"/>
    </xf>
    <xf numFmtId="0" fontId="199" fillId="0" borderId="0" xfId="0" applyFont="1" applyAlignment="1">
      <alignment horizontal="left" vertical="center"/>
    </xf>
    <xf numFmtId="49" fontId="200" fillId="10" borderId="92" xfId="0" applyNumberFormat="1" applyFont="1" applyFill="1" applyBorder="1" applyAlignment="1">
      <alignment horizontal="center" vertical="center" wrapText="1"/>
    </xf>
    <xf numFmtId="49" fontId="200" fillId="14" borderId="58" xfId="0" applyNumberFormat="1" applyFont="1" applyFill="1" applyBorder="1" applyAlignment="1">
      <alignment horizontal="center" vertical="center" wrapText="1"/>
    </xf>
    <xf numFmtId="49" fontId="0" fillId="14" borderId="59" xfId="0" applyNumberFormat="1" applyFill="1" applyBorder="1" applyAlignment="1">
      <alignment horizontal="left" vertical="center" wrapText="1"/>
    </xf>
    <xf numFmtId="49" fontId="0" fillId="14" borderId="60" xfId="0" applyNumberFormat="1" applyFill="1" applyBorder="1" applyAlignment="1">
      <alignment horizontal="left" vertical="center" wrapText="1"/>
    </xf>
    <xf numFmtId="189" fontId="201" fillId="4" borderId="92" xfId="0" applyNumberFormat="1" applyFont="1" applyFill="1" applyBorder="1" applyAlignment="1">
      <alignment horizontal="right" vertical="center" shrinkToFit="1"/>
    </xf>
    <xf numFmtId="189" fontId="201" fillId="4" borderId="60" xfId="0" applyNumberFormat="1" applyFont="1" applyFill="1" applyBorder="1" applyAlignment="1">
      <alignment horizontal="right" vertical="center" shrinkToFit="1"/>
    </xf>
    <xf numFmtId="0" fontId="202" fillId="0" borderId="139" xfId="0" applyFont="1" applyBorder="1" applyAlignment="1">
      <alignment horizontal="center" vertical="center" shrinkToFit="1"/>
    </xf>
    <xf numFmtId="0" fontId="202" fillId="0" borderId="140" xfId="0" applyFont="1" applyBorder="1" applyAlignment="1">
      <alignment horizontal="center" vertical="center" shrinkToFit="1"/>
    </xf>
    <xf numFmtId="0" fontId="202" fillId="0" borderId="141" xfId="0" applyFont="1" applyBorder="1" applyAlignment="1">
      <alignment horizontal="center" vertical="center" shrinkToFit="1"/>
    </xf>
    <xf numFmtId="0" fontId="202" fillId="0" borderId="142" xfId="0" applyFont="1" applyBorder="1" applyAlignment="1">
      <alignment horizontal="center" vertical="center" shrinkToFit="1"/>
    </xf>
    <xf numFmtId="0" fontId="202" fillId="0" borderId="143" xfId="0" applyFont="1" applyBorder="1" applyAlignment="1">
      <alignment horizontal="center" shrinkToFit="1"/>
    </xf>
    <xf numFmtId="0" fontId="202" fillId="0" borderId="144" xfId="0" applyFont="1" applyBorder="1" applyAlignment="1">
      <alignment horizontal="center" shrinkToFit="1"/>
    </xf>
    <xf numFmtId="0" fontId="202" fillId="0" borderId="145" xfId="0" applyFont="1" applyBorder="1" applyAlignment="1">
      <alignment horizontal="center" vertical="center" shrinkToFit="1"/>
    </xf>
    <xf numFmtId="0" fontId="203" fillId="0" borderId="138" xfId="0" applyFont="1" applyBorder="1" applyAlignment="1">
      <alignment horizontal="center" vertical="center"/>
    </xf>
    <xf numFmtId="0" fontId="204" fillId="4" borderId="146" xfId="0" applyFont="1" applyFill="1" applyBorder="1">
      <alignment vertical="center"/>
    </xf>
    <xf numFmtId="0" fontId="204" fillId="4" borderId="147" xfId="0" applyFont="1" applyFill="1" applyBorder="1">
      <alignment vertical="center"/>
    </xf>
    <xf numFmtId="0" fontId="204" fillId="4" borderId="148" xfId="0" applyFont="1" applyFill="1" applyBorder="1">
      <alignment vertical="center"/>
    </xf>
    <xf numFmtId="3" fontId="205" fillId="4" borderId="149" xfId="0" applyNumberFormat="1" applyFont="1" applyFill="1" applyBorder="1">
      <alignment vertical="center"/>
    </xf>
    <xf numFmtId="190" fontId="206" fillId="4" borderId="150" xfId="0" applyNumberFormat="1" applyFont="1" applyFill="1" applyBorder="1" applyAlignment="1">
      <alignment horizontal="center" vertical="center"/>
    </xf>
    <xf numFmtId="3" fontId="204" fillId="4" borderId="147" xfId="0" applyNumberFormat="1" applyFont="1" applyFill="1" applyBorder="1">
      <alignment vertical="center"/>
    </xf>
    <xf numFmtId="190" fontId="206" fillId="4" borderId="151" xfId="0" applyNumberFormat="1" applyFont="1" applyFill="1" applyBorder="1" applyAlignment="1">
      <alignment horizontal="center" vertical="center"/>
    </xf>
    <xf numFmtId="0" fontId="204" fillId="4" borderId="152" xfId="0" applyFont="1" applyFill="1" applyBorder="1">
      <alignment vertical="center"/>
    </xf>
    <xf numFmtId="0" fontId="207" fillId="0" borderId="153" xfId="0" applyFont="1" applyBorder="1" applyAlignment="1">
      <alignment horizontal="center" vertical="center"/>
    </xf>
    <xf numFmtId="0" fontId="204" fillId="4" borderId="154" xfId="0" applyFont="1" applyFill="1" applyBorder="1">
      <alignment vertical="center"/>
    </xf>
    <xf numFmtId="0" fontId="204" fillId="4" borderId="155" xfId="0" applyFont="1" applyFill="1" applyBorder="1">
      <alignment vertical="center"/>
    </xf>
    <xf numFmtId="0" fontId="204" fillId="4" borderId="156" xfId="0" applyFont="1" applyFill="1" applyBorder="1">
      <alignment vertical="center"/>
    </xf>
    <xf numFmtId="3" fontId="205" fillId="4" borderId="157" xfId="0" applyNumberFormat="1" applyFont="1" applyFill="1" applyBorder="1">
      <alignment vertical="center"/>
    </xf>
    <xf numFmtId="190" fontId="206" fillId="4" borderId="143" xfId="0" applyNumberFormat="1" applyFont="1" applyFill="1" applyBorder="1" applyAlignment="1">
      <alignment horizontal="center" vertical="center"/>
    </xf>
    <xf numFmtId="3" fontId="204" fillId="4" borderId="158" xfId="0" applyNumberFormat="1" applyFont="1" applyFill="1" applyBorder="1">
      <alignment vertical="center"/>
    </xf>
    <xf numFmtId="190" fontId="206" fillId="4" borderId="159" xfId="0" applyNumberFormat="1" applyFont="1" applyFill="1" applyBorder="1" applyAlignment="1">
      <alignment horizontal="center" vertical="center"/>
    </xf>
    <xf numFmtId="0" fontId="204" fillId="4" borderId="160" xfId="0" applyFont="1" applyFill="1" applyBorder="1">
      <alignment vertical="center"/>
    </xf>
    <xf numFmtId="0" fontId="58" fillId="0" borderId="161" xfId="1" applyBorder="1">
      <alignment vertical="center"/>
    </xf>
    <xf numFmtId="0" fontId="58" fillId="0" borderId="162" xfId="1" applyBorder="1">
      <alignment vertical="center"/>
    </xf>
    <xf numFmtId="0" fontId="202" fillId="24" borderId="139" xfId="0" applyFont="1" applyFill="1" applyBorder="1" applyAlignment="1">
      <alignment horizontal="center" vertical="center" shrinkToFit="1"/>
    </xf>
    <xf numFmtId="0" fontId="202" fillId="24" borderId="165" xfId="0" applyFont="1" applyFill="1" applyBorder="1" applyAlignment="1">
      <alignment horizontal="center" vertical="center" shrinkToFit="1"/>
    </xf>
    <xf numFmtId="0" fontId="202" fillId="0" borderId="165" xfId="0" applyFont="1" applyBorder="1" applyAlignment="1">
      <alignment horizontal="center" vertical="center" shrinkToFit="1"/>
    </xf>
    <xf numFmtId="0" fontId="202" fillId="24" borderId="145" xfId="0" applyFont="1" applyFill="1" applyBorder="1" applyAlignment="1">
      <alignment horizontal="center" vertical="center" shrinkToFit="1"/>
    </xf>
    <xf numFmtId="189" fontId="201" fillId="4" borderId="58" xfId="0" applyNumberFormat="1" applyFont="1" applyFill="1" applyBorder="1" applyAlignment="1">
      <alignment horizontal="right" vertical="center" shrinkToFit="1"/>
    </xf>
    <xf numFmtId="0" fontId="209" fillId="0" borderId="166" xfId="0" applyFont="1" applyBorder="1" applyAlignment="1">
      <alignment horizontal="center" vertical="center"/>
    </xf>
    <xf numFmtId="0" fontId="204" fillId="4" borderId="167" xfId="0" applyFont="1" applyFill="1" applyBorder="1">
      <alignment vertical="center"/>
    </xf>
    <xf numFmtId="0" fontId="204" fillId="4" borderId="168" xfId="0" applyFont="1" applyFill="1" applyBorder="1" applyAlignment="1">
      <alignment horizontal="right" vertical="center"/>
    </xf>
    <xf numFmtId="0" fontId="205" fillId="25" borderId="167" xfId="2" applyFont="1" applyFill="1" applyBorder="1" applyAlignment="1">
      <alignment vertical="center" wrapText="1"/>
    </xf>
    <xf numFmtId="0" fontId="205" fillId="25" borderId="169" xfId="2" applyFont="1" applyFill="1" applyBorder="1">
      <alignment vertical="center"/>
    </xf>
    <xf numFmtId="0" fontId="205" fillId="25" borderId="167" xfId="2" applyFont="1" applyFill="1" applyBorder="1" applyAlignment="1">
      <alignment horizontal="right" vertical="center" wrapText="1"/>
    </xf>
    <xf numFmtId="0" fontId="205" fillId="4" borderId="169" xfId="2" applyFont="1" applyFill="1" applyBorder="1" applyAlignment="1">
      <alignment vertical="center" wrapText="1"/>
    </xf>
    <xf numFmtId="0" fontId="205" fillId="4" borderId="169" xfId="2" applyFont="1" applyFill="1" applyBorder="1">
      <alignment vertical="center"/>
    </xf>
    <xf numFmtId="0" fontId="205" fillId="4" borderId="169" xfId="2" applyFont="1" applyFill="1" applyBorder="1" applyAlignment="1">
      <alignment horizontal="right" vertical="center" wrapText="1"/>
    </xf>
    <xf numFmtId="0" fontId="205" fillId="25" borderId="169" xfId="2" applyFont="1" applyFill="1" applyBorder="1" applyAlignment="1">
      <alignment vertical="center" wrapText="1"/>
    </xf>
    <xf numFmtId="3" fontId="205" fillId="25" borderId="170" xfId="2" applyNumberFormat="1" applyFont="1" applyFill="1" applyBorder="1" applyAlignment="1">
      <alignment vertical="center" wrapText="1"/>
    </xf>
    <xf numFmtId="0" fontId="54" fillId="0" borderId="171" xfId="0" applyFont="1" applyBorder="1">
      <alignment vertical="center"/>
    </xf>
    <xf numFmtId="0" fontId="210" fillId="0" borderId="171" xfId="0" applyFont="1" applyBorder="1" applyAlignment="1">
      <alignment horizontal="center" vertical="top" shrinkToFit="1"/>
    </xf>
    <xf numFmtId="0" fontId="211" fillId="4" borderId="92" xfId="0" applyFont="1" applyFill="1" applyBorder="1" applyAlignment="1">
      <alignment horizontal="center" vertical="center"/>
    </xf>
    <xf numFmtId="0" fontId="211" fillId="0" borderId="0" xfId="0" applyFont="1" applyAlignment="1">
      <alignment horizontal="center" vertical="center"/>
    </xf>
    <xf numFmtId="0" fontId="48" fillId="0" borderId="0" xfId="2" applyFont="1">
      <alignment vertical="center"/>
    </xf>
    <xf numFmtId="0" fontId="212" fillId="0" borderId="0" xfId="2" applyFont="1" applyAlignment="1">
      <alignment horizontal="left" vertical="top" wrapText="1"/>
    </xf>
    <xf numFmtId="0" fontId="213" fillId="0" borderId="0" xfId="0" applyFont="1">
      <alignment vertical="center"/>
    </xf>
    <xf numFmtId="0" fontId="58" fillId="0" borderId="0" xfId="0" applyFont="1" applyAlignment="1">
      <alignment horizontal="center" vertical="center"/>
    </xf>
    <xf numFmtId="0" fontId="214" fillId="0" borderId="0" xfId="0" applyFont="1" applyAlignment="1">
      <alignment horizontal="center" vertical="center"/>
    </xf>
    <xf numFmtId="0" fontId="0" fillId="0" borderId="0" xfId="0" applyAlignment="1">
      <alignment horizontal="center" vertical="center"/>
    </xf>
    <xf numFmtId="0" fontId="58" fillId="0" borderId="92" xfId="1" applyBorder="1" applyAlignment="1" applyProtection="1">
      <alignment horizontal="center" vertical="center"/>
      <protection locked="0"/>
    </xf>
    <xf numFmtId="0" fontId="58" fillId="10" borderId="58" xfId="1" applyFill="1" applyBorder="1" applyProtection="1">
      <alignment vertical="center"/>
      <protection locked="0"/>
    </xf>
    <xf numFmtId="0" fontId="58" fillId="10" borderId="58" xfId="1" applyFill="1" applyBorder="1" applyAlignment="1" applyProtection="1">
      <alignment horizontal="center" vertical="center"/>
      <protection locked="0"/>
    </xf>
    <xf numFmtId="0" fontId="58" fillId="10" borderId="92" xfId="1" applyFill="1" applyBorder="1" applyAlignment="1" applyProtection="1">
      <alignment horizontal="center" vertical="center"/>
      <protection locked="0"/>
    </xf>
    <xf numFmtId="0" fontId="58" fillId="0" borderId="172" xfId="1" applyBorder="1" applyAlignment="1" applyProtection="1">
      <alignment horizontal="center" vertical="center" shrinkToFit="1"/>
      <protection locked="0"/>
    </xf>
    <xf numFmtId="0" fontId="58" fillId="10" borderId="53" xfId="1" applyFill="1" applyBorder="1" applyAlignment="1" applyProtection="1">
      <alignment vertical="center" shrinkToFit="1"/>
      <protection locked="0"/>
    </xf>
    <xf numFmtId="0" fontId="58" fillId="10" borderId="53" xfId="1" applyFill="1" applyBorder="1" applyAlignment="1" applyProtection="1">
      <alignment horizontal="center" vertical="center" shrinkToFit="1"/>
      <protection locked="0"/>
    </xf>
    <xf numFmtId="0" fontId="58" fillId="10" borderId="172" xfId="1" applyFill="1" applyBorder="1" applyAlignment="1" applyProtection="1">
      <alignment horizontal="center" vertical="center" shrinkToFit="1"/>
      <protection locked="0"/>
    </xf>
    <xf numFmtId="0" fontId="58" fillId="10" borderId="61" xfId="1" applyFill="1" applyBorder="1" applyProtection="1">
      <alignment vertical="center"/>
      <protection locked="0"/>
    </xf>
    <xf numFmtId="0" fontId="58" fillId="10" borderId="99" xfId="1" applyFill="1" applyBorder="1" applyProtection="1">
      <alignment vertical="center"/>
      <protection locked="0"/>
    </xf>
    <xf numFmtId="0" fontId="58" fillId="10" borderId="64" xfId="1" applyFill="1" applyBorder="1" applyProtection="1">
      <alignment vertical="center"/>
      <protection locked="0"/>
    </xf>
    <xf numFmtId="0" fontId="58" fillId="10" borderId="98" xfId="1" applyFill="1" applyBorder="1" applyProtection="1">
      <alignment vertical="center"/>
      <protection locked="0"/>
    </xf>
    <xf numFmtId="0" fontId="58" fillId="10" borderId="58" xfId="1" applyFill="1" applyBorder="1" applyAlignment="1" applyProtection="1">
      <alignment horizontal="center" vertical="center" shrinkToFit="1"/>
      <protection locked="0"/>
    </xf>
    <xf numFmtId="0" fontId="58" fillId="10" borderId="92" xfId="1" applyFill="1" applyBorder="1" applyAlignment="1" applyProtection="1">
      <alignment horizontal="center" vertical="center" shrinkToFit="1"/>
      <protection locked="0"/>
    </xf>
    <xf numFmtId="0" fontId="58" fillId="10" borderId="53" xfId="1" applyFill="1" applyBorder="1" applyProtection="1">
      <alignment vertical="center"/>
      <protection locked="0"/>
    </xf>
    <xf numFmtId="0" fontId="23" fillId="0" borderId="0" xfId="0" applyFont="1" applyAlignment="1">
      <alignment horizontal="right" vertical="center"/>
    </xf>
    <xf numFmtId="0" fontId="67" fillId="0" borderId="0" xfId="0" applyFont="1" applyAlignment="1">
      <alignment horizontal="center" vertical="center"/>
    </xf>
    <xf numFmtId="0" fontId="67" fillId="0" borderId="74" xfId="0" applyFont="1" applyBorder="1" applyAlignment="1">
      <alignment horizontal="center" vertical="center"/>
    </xf>
    <xf numFmtId="0" fontId="67" fillId="0" borderId="61" xfId="0" applyFont="1" applyBorder="1" applyAlignment="1">
      <alignment horizontal="left" vertical="center"/>
    </xf>
    <xf numFmtId="0" fontId="67" fillId="0" borderId="0" xfId="0" applyFont="1" applyAlignment="1">
      <alignment horizontal="left" vertical="center"/>
    </xf>
    <xf numFmtId="0" fontId="0" fillId="0" borderId="0" xfId="0" applyAlignment="1">
      <alignment horizontal="center" vertical="center"/>
    </xf>
    <xf numFmtId="0" fontId="58" fillId="0" borderId="0" xfId="0" applyFont="1" applyAlignment="1">
      <alignment horizontal="center" vertical="center"/>
    </xf>
    <xf numFmtId="0" fontId="208" fillId="0" borderId="133" xfId="0" applyFont="1" applyBorder="1" applyAlignment="1">
      <alignment horizontal="center" vertical="center"/>
    </xf>
    <xf numFmtId="0" fontId="208" fillId="0" borderId="138" xfId="0" applyFont="1" applyBorder="1" applyAlignment="1">
      <alignment horizontal="center" vertical="center"/>
    </xf>
    <xf numFmtId="0" fontId="81" fillId="0" borderId="136" xfId="0" applyFont="1" applyBorder="1" applyAlignment="1">
      <alignment horizontal="center" vertical="center"/>
    </xf>
    <xf numFmtId="0" fontId="81" fillId="0" borderId="135" xfId="0" applyFont="1" applyBorder="1" applyAlignment="1">
      <alignment horizontal="center" vertical="center"/>
    </xf>
    <xf numFmtId="0" fontId="81" fillId="0" borderId="134" xfId="0" applyFont="1" applyBorder="1" applyAlignment="1">
      <alignment horizontal="center" vertical="center"/>
    </xf>
    <xf numFmtId="0" fontId="81" fillId="0" borderId="163" xfId="0" applyFont="1" applyBorder="1" applyAlignment="1">
      <alignment horizontal="center" vertical="center"/>
    </xf>
    <xf numFmtId="0" fontId="81" fillId="0" borderId="164" xfId="0" applyFont="1" applyBorder="1" applyAlignment="1">
      <alignment horizontal="center" vertical="center"/>
    </xf>
    <xf numFmtId="0" fontId="81" fillId="0" borderId="137" xfId="0" applyFont="1" applyBorder="1" applyAlignment="1">
      <alignment horizontal="center" vertical="center"/>
    </xf>
    <xf numFmtId="49" fontId="76" fillId="0" borderId="0" xfId="0" applyNumberFormat="1" applyFont="1" applyAlignment="1">
      <alignment horizontal="left" wrapText="1"/>
    </xf>
    <xf numFmtId="49" fontId="71" fillId="0" borderId="0" xfId="0" applyNumberFormat="1" applyFont="1" applyAlignment="1">
      <alignment horizontal="left" wrapText="1"/>
    </xf>
    <xf numFmtId="49" fontId="71" fillId="0" borderId="0" xfId="0" applyNumberFormat="1" applyFont="1" applyAlignment="1">
      <alignment horizontal="left" vertical="center" wrapText="1"/>
    </xf>
    <xf numFmtId="49" fontId="76" fillId="0" borderId="0" xfId="0" applyNumberFormat="1" applyFont="1" applyAlignment="1">
      <alignment horizontal="left" vertical="center" wrapText="1"/>
    </xf>
    <xf numFmtId="0" fontId="68" fillId="0" borderId="0" xfId="0" applyFont="1" applyAlignment="1">
      <alignment horizontal="left" vertical="center"/>
    </xf>
    <xf numFmtId="0" fontId="9" fillId="0" borderId="133" xfId="0" applyFont="1" applyBorder="1" applyAlignment="1">
      <alignment horizontal="center" vertical="center"/>
    </xf>
    <xf numFmtId="0" fontId="9" fillId="0" borderId="138" xfId="0" applyFont="1" applyBorder="1" applyAlignment="1">
      <alignment horizontal="center" vertical="center"/>
    </xf>
    <xf numFmtId="0" fontId="5" fillId="2" borderId="0" xfId="0" applyFont="1" applyFill="1" applyAlignment="1">
      <alignment horizontal="left" vertical="center" wrapText="1"/>
    </xf>
    <xf numFmtId="0" fontId="8" fillId="3" borderId="0" xfId="0" applyFont="1" applyFill="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4" fillId="5" borderId="0" xfId="0" applyFont="1" applyFill="1" applyAlignment="1">
      <alignment horizontal="left" vertical="center" wrapText="1"/>
    </xf>
    <xf numFmtId="0" fontId="4" fillId="6" borderId="6" xfId="0" applyFont="1" applyFill="1" applyBorder="1" applyAlignment="1">
      <alignment horizontal="center" vertical="center" wrapText="1" shrinkToFit="1"/>
    </xf>
    <xf numFmtId="0" fontId="4" fillId="6" borderId="7" xfId="0" applyFont="1" applyFill="1" applyBorder="1" applyAlignment="1">
      <alignment horizontal="center" vertical="center" wrapText="1" shrinkToFit="1"/>
    </xf>
    <xf numFmtId="0" fontId="4" fillId="6" borderId="11" xfId="0" applyFont="1" applyFill="1" applyBorder="1" applyAlignment="1">
      <alignment horizontal="center" vertical="center" wrapText="1" shrinkToFit="1"/>
    </xf>
    <xf numFmtId="0" fontId="4" fillId="6" borderId="12" xfId="0" applyFont="1" applyFill="1" applyBorder="1" applyAlignment="1">
      <alignment horizontal="center" vertical="center" wrapText="1" shrinkToFi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1" fillId="6" borderId="129" xfId="0" applyFont="1" applyFill="1" applyBorder="1" applyAlignment="1">
      <alignment horizontal="center" vertical="center"/>
    </xf>
    <xf numFmtId="0" fontId="21" fillId="6" borderId="130" xfId="0" applyFont="1" applyFill="1" applyBorder="1" applyAlignment="1">
      <alignment horizontal="center" vertical="center"/>
    </xf>
    <xf numFmtId="0" fontId="40" fillId="0" borderId="0" xfId="0" applyFont="1" applyAlignment="1">
      <alignment horizontal="left" wrapText="1"/>
    </xf>
    <xf numFmtId="0" fontId="27" fillId="9" borderId="20" xfId="0" applyFont="1" applyFill="1" applyBorder="1" applyAlignment="1">
      <alignment horizontal="center" vertical="center"/>
    </xf>
    <xf numFmtId="0" fontId="36" fillId="11" borderId="21" xfId="0" applyFont="1" applyFill="1" applyBorder="1" applyAlignment="1">
      <alignment horizontal="center" vertical="center" wrapText="1"/>
    </xf>
    <xf numFmtId="0" fontId="36" fillId="11" borderId="22" xfId="0" applyFont="1" applyFill="1" applyBorder="1" applyAlignment="1">
      <alignment horizontal="center" vertical="center" wrapText="1"/>
    </xf>
    <xf numFmtId="0" fontId="36" fillId="11" borderId="23" xfId="0" applyFont="1" applyFill="1" applyBorder="1" applyAlignment="1">
      <alignment horizontal="center" vertical="center" wrapText="1"/>
    </xf>
    <xf numFmtId="0" fontId="36" fillId="11" borderId="27" xfId="0" applyFont="1" applyFill="1" applyBorder="1" applyAlignment="1">
      <alignment horizontal="center" vertical="center" wrapText="1"/>
    </xf>
    <xf numFmtId="0" fontId="36" fillId="11" borderId="28" xfId="0" applyFont="1" applyFill="1" applyBorder="1" applyAlignment="1">
      <alignment horizontal="center" vertical="center" wrapText="1"/>
    </xf>
    <xf numFmtId="0" fontId="36" fillId="11" borderId="29" xfId="0" applyFont="1" applyFill="1" applyBorder="1" applyAlignment="1">
      <alignment horizontal="center" vertical="center" wrapText="1"/>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38" fillId="0" borderId="24" xfId="0" applyFont="1" applyBorder="1" applyAlignment="1" applyProtection="1">
      <alignment horizontal="left" vertical="center" shrinkToFit="1"/>
      <protection locked="0"/>
    </xf>
    <xf numFmtId="0" fontId="38" fillId="0" borderId="25" xfId="0" applyFont="1" applyBorder="1" applyAlignment="1" applyProtection="1">
      <alignment horizontal="left" vertical="center" shrinkToFit="1"/>
      <protection locked="0"/>
    </xf>
    <xf numFmtId="0" fontId="38" fillId="0" borderId="26" xfId="0" applyFont="1" applyBorder="1" applyAlignment="1" applyProtection="1">
      <alignment horizontal="left" vertical="center" shrinkToFit="1"/>
      <protection locked="0"/>
    </xf>
    <xf numFmtId="0" fontId="38" fillId="10" borderId="30" xfId="0" applyFont="1" applyFill="1" applyBorder="1" applyAlignment="1" applyProtection="1">
      <alignment horizontal="left" vertical="center" shrinkToFit="1"/>
      <protection locked="0"/>
    </xf>
    <xf numFmtId="0" fontId="38" fillId="10" borderId="28" xfId="0" applyFont="1" applyFill="1" applyBorder="1" applyAlignment="1" applyProtection="1">
      <alignment horizontal="left" vertical="center" shrinkToFit="1"/>
      <protection locked="0"/>
    </xf>
    <xf numFmtId="0" fontId="38" fillId="10" borderId="31" xfId="0" applyFont="1" applyFill="1" applyBorder="1" applyAlignment="1" applyProtection="1">
      <alignment horizontal="left" vertical="center" shrinkToFit="1"/>
      <protection locked="0"/>
    </xf>
    <xf numFmtId="0" fontId="38" fillId="10" borderId="32" xfId="0" applyFont="1" applyFill="1" applyBorder="1" applyAlignment="1" applyProtection="1">
      <alignment horizontal="left" vertical="center" shrinkToFit="1"/>
      <protection locked="0"/>
    </xf>
    <xf numFmtId="0" fontId="38" fillId="10" borderId="33" xfId="0" applyFont="1" applyFill="1" applyBorder="1" applyAlignment="1" applyProtection="1">
      <alignment horizontal="left" vertical="center" shrinkToFit="1"/>
      <protection locked="0"/>
    </xf>
    <xf numFmtId="0" fontId="38" fillId="10" borderId="34" xfId="0" applyFont="1" applyFill="1" applyBorder="1" applyAlignment="1" applyProtection="1">
      <alignment horizontal="left" vertical="center" shrinkToFit="1"/>
      <protection locked="0"/>
    </xf>
    <xf numFmtId="0" fontId="22" fillId="8" borderId="131" xfId="0" applyFont="1" applyFill="1" applyBorder="1" applyAlignment="1">
      <alignment horizontal="center" vertical="center" wrapText="1"/>
    </xf>
    <xf numFmtId="0" fontId="22" fillId="8" borderId="132" xfId="0" applyFont="1" applyFill="1" applyBorder="1" applyAlignment="1">
      <alignment horizontal="center" vertical="center" wrapText="1"/>
    </xf>
    <xf numFmtId="0" fontId="25" fillId="0" borderId="0" xfId="0" applyFont="1" applyAlignment="1">
      <alignment horizontal="left" vertical="center" wrapText="1"/>
    </xf>
    <xf numFmtId="49" fontId="28" fillId="4" borderId="15" xfId="0" applyNumberFormat="1" applyFont="1" applyFill="1" applyBorder="1" applyAlignment="1">
      <alignment horizontal="left" vertical="center" wrapText="1"/>
    </xf>
    <xf numFmtId="49" fontId="28" fillId="4" borderId="16" xfId="0" applyNumberFormat="1" applyFont="1" applyFill="1" applyBorder="1" applyAlignment="1">
      <alignment horizontal="left" vertical="center" wrapText="1"/>
    </xf>
    <xf numFmtId="49" fontId="28" fillId="4" borderId="17" xfId="0" applyNumberFormat="1" applyFont="1" applyFill="1" applyBorder="1" applyAlignment="1">
      <alignment horizontal="left" vertical="center" wrapText="1"/>
    </xf>
    <xf numFmtId="0" fontId="30" fillId="10" borderId="16" xfId="0" applyFont="1" applyFill="1" applyBorder="1" applyAlignment="1" applyProtection="1">
      <alignment horizontal="center" vertical="center"/>
      <protection locked="0"/>
    </xf>
    <xf numFmtId="0" fontId="30" fillId="10" borderId="18" xfId="0" applyFont="1" applyFill="1" applyBorder="1" applyAlignment="1" applyProtection="1">
      <alignment horizontal="center" vertical="center"/>
      <protection locked="0"/>
    </xf>
    <xf numFmtId="0" fontId="36" fillId="11" borderId="15" xfId="0" applyFont="1" applyFill="1" applyBorder="1" applyAlignment="1">
      <alignment horizontal="center" vertical="center" wrapText="1"/>
    </xf>
    <xf numFmtId="0" fontId="36" fillId="11" borderId="16" xfId="0" applyFont="1" applyFill="1" applyBorder="1" applyAlignment="1">
      <alignment horizontal="center" vertical="center" wrapText="1"/>
    </xf>
    <xf numFmtId="0" fontId="36" fillId="11" borderId="17" xfId="0" applyFont="1" applyFill="1" applyBorder="1" applyAlignment="1">
      <alignment horizontal="center" vertical="center" wrapText="1"/>
    </xf>
    <xf numFmtId="0" fontId="38" fillId="10" borderId="19" xfId="0" applyFont="1" applyFill="1" applyBorder="1" applyAlignment="1" applyProtection="1">
      <alignment horizontal="left" vertical="center" shrinkToFit="1"/>
      <protection locked="0"/>
    </xf>
    <xf numFmtId="0" fontId="38" fillId="10" borderId="16" xfId="0" applyFont="1" applyFill="1" applyBorder="1" applyAlignment="1" applyProtection="1">
      <alignment horizontal="left" vertical="center" shrinkToFit="1"/>
      <protection locked="0"/>
    </xf>
    <xf numFmtId="0" fontId="38" fillId="10" borderId="18" xfId="0" applyFont="1" applyFill="1" applyBorder="1" applyAlignment="1" applyProtection="1">
      <alignment horizontal="left" vertical="center" shrinkToFit="1"/>
      <protection locked="0"/>
    </xf>
    <xf numFmtId="0" fontId="40" fillId="0" borderId="16" xfId="0" applyFont="1" applyBorder="1" applyAlignment="1">
      <alignment horizontal="left" wrapText="1"/>
    </xf>
    <xf numFmtId="0" fontId="46" fillId="11" borderId="16" xfId="0" applyFont="1" applyFill="1" applyBorder="1" applyAlignment="1">
      <alignment horizontal="center" vertical="center" wrapText="1"/>
    </xf>
    <xf numFmtId="0" fontId="46" fillId="11" borderId="17" xfId="0" applyFont="1" applyFill="1" applyBorder="1" applyAlignment="1">
      <alignment horizontal="center" vertical="center" wrapText="1"/>
    </xf>
    <xf numFmtId="49" fontId="47" fillId="10" borderId="16" xfId="0" applyNumberFormat="1" applyFont="1" applyFill="1" applyBorder="1" applyAlignment="1" applyProtection="1">
      <alignment horizontal="center" vertical="center"/>
      <protection locked="0"/>
    </xf>
    <xf numFmtId="0" fontId="38" fillId="10" borderId="16" xfId="0" applyFont="1" applyFill="1" applyBorder="1" applyAlignment="1" applyProtection="1">
      <alignment horizontal="center" vertical="center" wrapText="1"/>
      <protection locked="0"/>
    </xf>
    <xf numFmtId="49" fontId="38" fillId="10" borderId="36" xfId="0" applyNumberFormat="1" applyFont="1" applyFill="1" applyBorder="1" applyAlignment="1" applyProtection="1">
      <alignment horizontal="center" vertical="center"/>
      <protection locked="0"/>
    </xf>
    <xf numFmtId="49" fontId="38" fillId="10" borderId="16" xfId="0" applyNumberFormat="1" applyFont="1" applyFill="1" applyBorder="1" applyAlignment="1" applyProtection="1">
      <alignment horizontal="center" vertical="center"/>
      <protection locked="0"/>
    </xf>
    <xf numFmtId="49" fontId="38" fillId="10" borderId="17" xfId="0" applyNumberFormat="1" applyFont="1" applyFill="1" applyBorder="1" applyAlignment="1" applyProtection="1">
      <alignment horizontal="center" vertical="center"/>
      <protection locked="0"/>
    </xf>
    <xf numFmtId="0" fontId="46" fillId="13" borderId="28" xfId="0" applyFont="1" applyFill="1" applyBorder="1" applyAlignment="1">
      <alignment horizontal="center" vertical="center" wrapText="1"/>
    </xf>
    <xf numFmtId="0" fontId="46" fillId="13" borderId="37" xfId="0" applyFont="1" applyFill="1" applyBorder="1" applyAlignment="1">
      <alignment horizontal="center" vertical="center" wrapText="1"/>
    </xf>
    <xf numFmtId="49" fontId="38" fillId="10" borderId="28" xfId="0" applyNumberFormat="1" applyFont="1" applyFill="1" applyBorder="1" applyAlignment="1" applyProtection="1">
      <alignment horizontal="center" vertical="center"/>
      <protection locked="0"/>
    </xf>
    <xf numFmtId="49" fontId="38" fillId="10" borderId="38" xfId="0" applyNumberFormat="1" applyFont="1" applyFill="1" applyBorder="1" applyAlignment="1" applyProtection="1">
      <alignment horizontal="center" vertical="center"/>
      <protection locked="0"/>
    </xf>
    <xf numFmtId="49" fontId="38" fillId="10" borderId="39" xfId="0" applyNumberFormat="1" applyFont="1" applyFill="1" applyBorder="1" applyAlignment="1" applyProtection="1">
      <alignment horizontal="center" vertical="center"/>
      <protection locked="0"/>
    </xf>
    <xf numFmtId="0" fontId="36" fillId="11" borderId="15" xfId="0" applyFont="1" applyFill="1" applyBorder="1" applyAlignment="1">
      <alignment horizontal="center" vertical="center"/>
    </xf>
    <xf numFmtId="0" fontId="36" fillId="11" borderId="16" xfId="0" applyFont="1" applyFill="1" applyBorder="1" applyAlignment="1">
      <alignment horizontal="center" vertical="center"/>
    </xf>
    <xf numFmtId="0" fontId="36" fillId="11" borderId="17" xfId="0" applyFont="1" applyFill="1" applyBorder="1" applyAlignment="1">
      <alignment horizontal="center" vertical="center"/>
    </xf>
    <xf numFmtId="0" fontId="60" fillId="10" borderId="16" xfId="0" applyFont="1" applyFill="1" applyBorder="1" applyAlignment="1" applyProtection="1">
      <alignment horizontal="center" vertical="center"/>
      <protection locked="0"/>
    </xf>
    <xf numFmtId="0" fontId="60" fillId="10" borderId="18" xfId="0" applyFont="1" applyFill="1" applyBorder="1" applyAlignment="1" applyProtection="1">
      <alignment horizontal="center" vertical="center"/>
      <protection locked="0"/>
    </xf>
    <xf numFmtId="0" fontId="61" fillId="0" borderId="40" xfId="0" applyFont="1" applyBorder="1" applyAlignment="1">
      <alignment horizontal="left" vertical="center"/>
    </xf>
    <xf numFmtId="0" fontId="61" fillId="0" borderId="0" xfId="0" applyFont="1" applyAlignment="1">
      <alignment horizontal="left" vertical="center"/>
    </xf>
    <xf numFmtId="14" fontId="52" fillId="0" borderId="0" xfId="0" applyNumberFormat="1" applyFont="1" applyAlignment="1">
      <alignment horizontal="center" vertical="center"/>
    </xf>
    <xf numFmtId="14" fontId="52" fillId="0" borderId="22" xfId="0" applyNumberFormat="1" applyFont="1" applyBorder="1" applyAlignment="1">
      <alignment horizontal="center" vertical="center"/>
    </xf>
    <xf numFmtId="0" fontId="36" fillId="11" borderId="27" xfId="0" applyFont="1" applyFill="1" applyBorder="1" applyAlignment="1">
      <alignment horizontal="center" vertical="center"/>
    </xf>
    <xf numFmtId="0" fontId="36" fillId="11" borderId="28" xfId="0" applyFont="1" applyFill="1" applyBorder="1" applyAlignment="1">
      <alignment horizontal="center" vertical="center"/>
    </xf>
    <xf numFmtId="0" fontId="36" fillId="11" borderId="29" xfId="0" applyFont="1" applyFill="1" applyBorder="1" applyAlignment="1">
      <alignment horizontal="center" vertical="center"/>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0" fontId="48" fillId="10" borderId="16" xfId="0" applyFont="1" applyFill="1" applyBorder="1" applyAlignment="1" applyProtection="1">
      <alignment horizontal="center" vertical="center"/>
      <protection locked="0"/>
    </xf>
    <xf numFmtId="0" fontId="36" fillId="11" borderId="21" xfId="0" applyFont="1" applyFill="1" applyBorder="1" applyAlignment="1">
      <alignment horizontal="center" vertical="center"/>
    </xf>
    <xf numFmtId="0" fontId="36" fillId="11" borderId="22" xfId="0" applyFont="1" applyFill="1" applyBorder="1" applyAlignment="1">
      <alignment horizontal="center" vertical="center"/>
    </xf>
    <xf numFmtId="0" fontId="36" fillId="11" borderId="23" xfId="0" applyFont="1" applyFill="1" applyBorder="1" applyAlignment="1">
      <alignment horizontal="center" vertical="center"/>
    </xf>
    <xf numFmtId="0" fontId="80" fillId="0" borderId="22" xfId="0" applyFont="1" applyBorder="1" applyAlignment="1">
      <alignment horizontal="center" vertical="center"/>
    </xf>
    <xf numFmtId="0" fontId="80" fillId="0" borderId="28" xfId="0" applyFont="1" applyBorder="1" applyAlignment="1">
      <alignment horizontal="center" vertical="center"/>
    </xf>
    <xf numFmtId="0" fontId="55" fillId="0" borderId="22" xfId="0" applyFont="1" applyBorder="1" applyAlignment="1">
      <alignment horizontal="center" vertical="center"/>
    </xf>
    <xf numFmtId="0" fontId="55" fillId="0" borderId="28" xfId="0" applyFont="1" applyBorder="1" applyAlignment="1">
      <alignment horizontal="center" vertical="center"/>
    </xf>
    <xf numFmtId="0" fontId="55" fillId="0" borderId="22" xfId="0" applyFont="1" applyBorder="1" applyAlignment="1">
      <alignment horizontal="right" vertical="center"/>
    </xf>
    <xf numFmtId="0" fontId="55" fillId="0" borderId="28" xfId="0" applyFont="1" applyBorder="1" applyAlignment="1">
      <alignment horizontal="right" vertical="center"/>
    </xf>
    <xf numFmtId="0" fontId="38" fillId="10" borderId="16" xfId="0" applyFont="1" applyFill="1" applyBorder="1" applyAlignment="1" applyProtection="1">
      <alignment horizontal="center" vertical="center"/>
      <protection locked="0"/>
    </xf>
    <xf numFmtId="0" fontId="48" fillId="0" borderId="27" xfId="0" applyFont="1" applyBorder="1" applyAlignment="1">
      <alignment horizontal="right" vertical="center" wrapText="1"/>
    </xf>
    <xf numFmtId="0" fontId="48" fillId="0" borderId="28" xfId="0" applyFont="1" applyBorder="1" applyAlignment="1">
      <alignment horizontal="right" vertical="center" wrapText="1"/>
    </xf>
    <xf numFmtId="181" fontId="55" fillId="14" borderId="0" xfId="0" applyNumberFormat="1" applyFont="1" applyFill="1" applyAlignment="1">
      <alignment horizontal="center" vertical="center"/>
    </xf>
    <xf numFmtId="0" fontId="72" fillId="11" borderId="15" xfId="1" applyFont="1" applyFill="1" applyBorder="1" applyAlignment="1">
      <alignment horizontal="center" vertical="center" shrinkToFit="1"/>
    </xf>
    <xf numFmtId="0" fontId="72" fillId="11" borderId="16" xfId="1" applyFont="1" applyFill="1" applyBorder="1" applyAlignment="1">
      <alignment horizontal="center" vertical="center" shrinkToFit="1"/>
    </xf>
    <xf numFmtId="0" fontId="71" fillId="10" borderId="19" xfId="1" applyFont="1" applyFill="1" applyBorder="1" applyAlignment="1" applyProtection="1">
      <alignment horizontal="center" vertical="center" shrinkToFit="1"/>
      <protection locked="0"/>
    </xf>
    <xf numFmtId="0" fontId="71" fillId="10" borderId="16" xfId="1" applyFont="1" applyFill="1" applyBorder="1" applyAlignment="1" applyProtection="1">
      <alignment horizontal="center" vertical="center" shrinkToFit="1"/>
      <protection locked="0"/>
    </xf>
    <xf numFmtId="0" fontId="71" fillId="10" borderId="18" xfId="1" applyFont="1" applyFill="1" applyBorder="1" applyAlignment="1" applyProtection="1">
      <alignment horizontal="center" vertical="center" shrinkToFit="1"/>
      <protection locked="0"/>
    </xf>
    <xf numFmtId="0" fontId="80" fillId="0" borderId="22" xfId="0" applyFont="1" applyBorder="1" applyAlignment="1">
      <alignment horizontal="center" vertical="center" shrinkToFit="1"/>
    </xf>
    <xf numFmtId="0" fontId="80" fillId="0" borderId="28" xfId="0" applyFont="1" applyBorder="1" applyAlignment="1">
      <alignment horizontal="center" vertical="center" shrinkToFit="1"/>
    </xf>
    <xf numFmtId="0" fontId="55" fillId="0" borderId="41" xfId="0" applyFont="1" applyBorder="1" applyAlignment="1">
      <alignment horizontal="left" vertical="center"/>
    </xf>
    <xf numFmtId="0" fontId="55" fillId="0" borderId="31" xfId="0" applyFont="1" applyBorder="1" applyAlignment="1">
      <alignment horizontal="left" vertical="center"/>
    </xf>
    <xf numFmtId="0" fontId="72" fillId="11" borderId="27" xfId="1" applyFont="1" applyFill="1" applyBorder="1" applyAlignment="1">
      <alignment horizontal="center" vertical="center" shrinkToFit="1"/>
    </xf>
    <xf numFmtId="0" fontId="72" fillId="11" borderId="28" xfId="1" applyFont="1" applyFill="1" applyBorder="1" applyAlignment="1">
      <alignment horizontal="center" vertical="center" shrinkToFit="1"/>
    </xf>
    <xf numFmtId="0" fontId="72" fillId="11" borderId="15" xfId="1" applyFont="1" applyFill="1" applyBorder="1" applyAlignment="1">
      <alignment horizontal="center" vertical="center" wrapText="1"/>
    </xf>
    <xf numFmtId="0" fontId="72" fillId="11" borderId="16" xfId="1" applyFont="1" applyFill="1" applyBorder="1" applyAlignment="1">
      <alignment horizontal="center" vertical="center" wrapText="1"/>
    </xf>
    <xf numFmtId="0" fontId="72" fillId="11" borderId="17" xfId="1" applyFont="1" applyFill="1" applyBorder="1" applyAlignment="1">
      <alignment horizontal="center" vertical="center" wrapText="1"/>
    </xf>
    <xf numFmtId="0" fontId="75" fillId="10" borderId="16" xfId="0" applyFont="1" applyFill="1" applyBorder="1" applyAlignment="1" applyProtection="1">
      <alignment horizontal="center" vertical="center"/>
      <protection locked="0"/>
    </xf>
    <xf numFmtId="0" fontId="75" fillId="10" borderId="18" xfId="0" applyFont="1" applyFill="1" applyBorder="1" applyAlignment="1" applyProtection="1">
      <alignment horizontal="center" vertical="center"/>
      <protection locked="0"/>
    </xf>
    <xf numFmtId="0" fontId="76" fillId="0" borderId="21" xfId="1" applyFont="1" applyBorder="1" applyAlignment="1">
      <alignment horizontal="center" vertical="center" wrapText="1"/>
    </xf>
    <xf numFmtId="0" fontId="76" fillId="0" borderId="22" xfId="1" applyFont="1" applyBorder="1" applyAlignment="1">
      <alignment horizontal="center" vertical="center" wrapText="1"/>
    </xf>
    <xf numFmtId="0" fontId="28" fillId="15" borderId="21" xfId="1" applyFont="1" applyFill="1" applyBorder="1" applyAlignment="1">
      <alignment horizontal="center" vertical="center" wrapText="1"/>
    </xf>
    <xf numFmtId="0" fontId="28" fillId="15" borderId="41" xfId="1" applyFont="1" applyFill="1" applyBorder="1" applyAlignment="1">
      <alignment horizontal="center" vertical="center" wrapText="1"/>
    </xf>
    <xf numFmtId="0" fontId="28" fillId="15" borderId="27" xfId="1" applyFont="1" applyFill="1" applyBorder="1" applyAlignment="1">
      <alignment horizontal="center" vertical="center" wrapText="1"/>
    </xf>
    <xf numFmtId="0" fontId="28" fillId="15" borderId="31" xfId="1" applyFont="1" applyFill="1" applyBorder="1" applyAlignment="1">
      <alignment horizontal="center" vertical="center" wrapText="1"/>
    </xf>
    <xf numFmtId="0" fontId="84" fillId="17" borderId="49" xfId="1" applyFont="1" applyFill="1" applyBorder="1" applyAlignment="1" applyProtection="1">
      <alignment horizontal="right" wrapText="1"/>
      <protection locked="0"/>
    </xf>
    <xf numFmtId="0" fontId="84" fillId="17" borderId="44" xfId="1" applyFont="1" applyFill="1" applyBorder="1" applyAlignment="1" applyProtection="1">
      <alignment horizontal="right" wrapText="1"/>
      <protection locked="0"/>
    </xf>
    <xf numFmtId="0" fontId="85" fillId="0" borderId="42" xfId="1" applyFont="1" applyBorder="1" applyAlignment="1">
      <alignment horizontal="right" wrapText="1"/>
    </xf>
    <xf numFmtId="0" fontId="85" fillId="0" borderId="48" xfId="1" applyFont="1" applyBorder="1" applyAlignment="1">
      <alignment horizontal="right" wrapText="1"/>
    </xf>
    <xf numFmtId="0" fontId="28" fillId="15" borderId="42" xfId="1" applyFont="1" applyFill="1" applyBorder="1" applyAlignment="1">
      <alignment horizontal="center" vertical="center" wrapText="1" shrinkToFit="1"/>
    </xf>
    <xf numFmtId="0" fontId="28" fillId="15" borderId="43" xfId="1" applyFont="1" applyFill="1" applyBorder="1" applyAlignment="1">
      <alignment horizontal="center" vertical="center" wrapText="1" shrinkToFit="1"/>
    </xf>
    <xf numFmtId="0" fontId="28" fillId="15" borderId="44" xfId="1" applyFont="1" applyFill="1" applyBorder="1" applyAlignment="1">
      <alignment horizontal="center" vertical="center" wrapText="1" shrinkToFit="1"/>
    </xf>
    <xf numFmtId="0" fontId="28" fillId="15" borderId="42" xfId="1" applyFont="1" applyFill="1" applyBorder="1" applyAlignment="1">
      <alignment horizontal="center" vertical="center" wrapText="1"/>
    </xf>
    <xf numFmtId="0" fontId="28" fillId="15" borderId="43" xfId="1" applyFont="1" applyFill="1" applyBorder="1" applyAlignment="1">
      <alignment horizontal="center" vertical="center" wrapText="1"/>
    </xf>
    <xf numFmtId="0" fontId="28" fillId="15" borderId="44" xfId="1" applyFont="1" applyFill="1" applyBorder="1" applyAlignment="1">
      <alignment horizontal="center" vertical="center" wrapText="1"/>
    </xf>
    <xf numFmtId="0" fontId="28" fillId="4" borderId="45" xfId="1" applyFont="1" applyFill="1" applyBorder="1" applyAlignment="1">
      <alignment horizontal="center" vertical="center" wrapText="1"/>
    </xf>
    <xf numFmtId="0" fontId="28" fillId="4" borderId="46" xfId="1" applyFont="1" applyFill="1" applyBorder="1" applyAlignment="1">
      <alignment horizontal="center" vertical="center" wrapText="1"/>
    </xf>
    <xf numFmtId="0" fontId="28" fillId="16" borderId="47" xfId="1" applyFont="1" applyFill="1" applyBorder="1" applyAlignment="1">
      <alignment horizontal="center" vertical="center" wrapText="1"/>
    </xf>
    <xf numFmtId="0" fontId="28" fillId="16" borderId="39" xfId="1" applyFont="1" applyFill="1" applyBorder="1" applyAlignment="1">
      <alignment horizontal="center" vertical="center" wrapText="1"/>
    </xf>
    <xf numFmtId="0" fontId="28" fillId="15" borderId="42" xfId="1" applyFont="1" applyFill="1" applyBorder="1" applyAlignment="1">
      <alignment horizontal="center" vertical="center" shrinkToFit="1"/>
    </xf>
    <xf numFmtId="0" fontId="28" fillId="15" borderId="43" xfId="1" applyFont="1" applyFill="1" applyBorder="1" applyAlignment="1">
      <alignment horizontal="center" vertical="center" shrinkToFit="1"/>
    </xf>
    <xf numFmtId="0" fontId="28" fillId="15" borderId="44" xfId="1" applyFont="1" applyFill="1" applyBorder="1" applyAlignment="1">
      <alignment horizontal="center" vertical="center" shrinkToFit="1"/>
    </xf>
    <xf numFmtId="0" fontId="84" fillId="17" borderId="53" xfId="1" applyFont="1" applyFill="1" applyBorder="1" applyAlignment="1" applyProtection="1">
      <alignment horizontal="right" wrapText="1"/>
      <protection locked="0"/>
    </xf>
    <xf numFmtId="0" fontId="84" fillId="17" borderId="51" xfId="1" applyFont="1" applyFill="1" applyBorder="1" applyAlignment="1" applyProtection="1">
      <alignment horizontal="right" wrapText="1"/>
      <protection locked="0"/>
    </xf>
    <xf numFmtId="0" fontId="84" fillId="10" borderId="50" xfId="1" applyFont="1" applyFill="1" applyBorder="1" applyAlignment="1" applyProtection="1">
      <alignment horizontal="right" wrapText="1"/>
      <protection locked="0"/>
    </xf>
    <xf numFmtId="0" fontId="84" fillId="10" borderId="52" xfId="1" applyFont="1" applyFill="1" applyBorder="1" applyAlignment="1" applyProtection="1">
      <alignment horizontal="right" wrapText="1"/>
      <protection locked="0"/>
    </xf>
    <xf numFmtId="0" fontId="28" fillId="11" borderId="42" xfId="1" applyFont="1" applyFill="1" applyBorder="1" applyAlignment="1">
      <alignment horizontal="center" vertical="center" wrapText="1"/>
    </xf>
    <xf numFmtId="0" fontId="28" fillId="11" borderId="44" xfId="1" applyFont="1" applyFill="1" applyBorder="1" applyAlignment="1">
      <alignment horizontal="center" vertical="center" wrapText="1"/>
    </xf>
    <xf numFmtId="0" fontId="84" fillId="10" borderId="42" xfId="1" applyFont="1" applyFill="1" applyBorder="1" applyAlignment="1" applyProtection="1">
      <alignment horizontal="right" wrapText="1"/>
      <protection locked="0"/>
    </xf>
    <xf numFmtId="0" fontId="84" fillId="10" borderId="48" xfId="1" applyFont="1" applyFill="1" applyBorder="1" applyAlignment="1" applyProtection="1">
      <alignment horizontal="right" wrapText="1"/>
      <protection locked="0"/>
    </xf>
    <xf numFmtId="0" fontId="85" fillId="0" borderId="54" xfId="1" applyFont="1" applyBorder="1" applyAlignment="1">
      <alignment horizontal="right" wrapText="1"/>
    </xf>
    <xf numFmtId="0" fontId="85" fillId="0" borderId="56" xfId="1" applyFont="1" applyBorder="1" applyAlignment="1">
      <alignment horizontal="right" wrapText="1"/>
    </xf>
    <xf numFmtId="0" fontId="85" fillId="18" borderId="57" xfId="1" applyFont="1" applyFill="1" applyBorder="1" applyAlignment="1">
      <alignment horizontal="right" wrapText="1"/>
    </xf>
    <xf numFmtId="0" fontId="85" fillId="18" borderId="55" xfId="1" applyFont="1" applyFill="1" applyBorder="1" applyAlignment="1">
      <alignment horizontal="right" wrapText="1"/>
    </xf>
    <xf numFmtId="0" fontId="85" fillId="18" borderId="49" xfId="1" applyFont="1" applyFill="1" applyBorder="1" applyAlignment="1">
      <alignment horizontal="right" wrapText="1"/>
    </xf>
    <xf numFmtId="0" fontId="85" fillId="18" borderId="44" xfId="1" applyFont="1" applyFill="1" applyBorder="1" applyAlignment="1">
      <alignment horizontal="right" wrapText="1"/>
    </xf>
    <xf numFmtId="0" fontId="28" fillId="11" borderId="50" xfId="1" applyFont="1" applyFill="1" applyBorder="1" applyAlignment="1">
      <alignment horizontal="center" vertical="center" wrapText="1"/>
    </xf>
    <xf numFmtId="0" fontId="28" fillId="11" borderId="51" xfId="1" applyFont="1" applyFill="1" applyBorder="1" applyAlignment="1">
      <alignment horizontal="center" vertical="center" wrapText="1"/>
    </xf>
    <xf numFmtId="0" fontId="85" fillId="0" borderId="50" xfId="1" applyFont="1" applyBorder="1" applyAlignment="1">
      <alignment horizontal="right" wrapText="1"/>
    </xf>
    <xf numFmtId="0" fontId="85" fillId="0" borderId="52" xfId="1" applyFont="1" applyBorder="1" applyAlignment="1">
      <alignment horizontal="right" wrapText="1"/>
    </xf>
    <xf numFmtId="0" fontId="85" fillId="18" borderId="53" xfId="1" applyFont="1" applyFill="1" applyBorder="1" applyAlignment="1">
      <alignment horizontal="right" wrapText="1"/>
    </xf>
    <xf numFmtId="0" fontId="85" fillId="18" borderId="51" xfId="1" applyFont="1" applyFill="1" applyBorder="1" applyAlignment="1">
      <alignment horizontal="right" wrapText="1"/>
    </xf>
    <xf numFmtId="0" fontId="86" fillId="18" borderId="57" xfId="1" applyFont="1" applyFill="1" applyBorder="1" applyAlignment="1">
      <alignment horizontal="right" wrapText="1"/>
    </xf>
    <xf numFmtId="0" fontId="86" fillId="18" borderId="55" xfId="1" applyFont="1" applyFill="1" applyBorder="1" applyAlignment="1">
      <alignment horizontal="right" wrapText="1"/>
    </xf>
    <xf numFmtId="0" fontId="25" fillId="0" borderId="0" xfId="0" applyFont="1" applyFill="1" applyBorder="1" applyAlignment="1">
      <alignment horizontal="left" vertical="center" wrapText="1"/>
    </xf>
    <xf numFmtId="0" fontId="87"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9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86" fillId="0" borderId="54" xfId="1" applyFont="1" applyBorder="1" applyAlignment="1">
      <alignment horizontal="right" wrapText="1"/>
    </xf>
    <xf numFmtId="0" fontId="86" fillId="0" borderId="56" xfId="1" applyFont="1" applyBorder="1" applyAlignment="1">
      <alignment horizontal="right" wrapText="1"/>
    </xf>
    <xf numFmtId="185" fontId="95" fillId="0" borderId="0" xfId="0" applyNumberFormat="1" applyFont="1" applyFill="1" applyBorder="1" applyAlignment="1">
      <alignment horizontal="center" vertical="center"/>
    </xf>
    <xf numFmtId="176" fontId="32" fillId="0" borderId="0" xfId="0" applyNumberFormat="1"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left" vertical="top" wrapText="1"/>
      <protection locked="0"/>
    </xf>
    <xf numFmtId="0" fontId="28" fillId="11" borderId="54" xfId="1" applyFont="1" applyFill="1" applyBorder="1" applyAlignment="1">
      <alignment horizontal="center" vertical="center" wrapText="1"/>
    </xf>
    <xf numFmtId="0" fontId="28" fillId="11" borderId="55" xfId="1" applyFont="1" applyFill="1" applyBorder="1" applyAlignment="1">
      <alignment horizontal="center" vertical="center" wrapText="1"/>
    </xf>
    <xf numFmtId="49" fontId="28" fillId="0" borderId="0" xfId="0" applyNumberFormat="1" applyFont="1" applyFill="1" applyBorder="1" applyAlignment="1">
      <alignment horizontal="left" vertical="center" wrapText="1"/>
    </xf>
    <xf numFmtId="0" fontId="30" fillId="0" borderId="0" xfId="0" applyFont="1" applyFill="1" applyBorder="1" applyAlignment="1" applyProtection="1">
      <alignment horizontal="center" vertical="center"/>
      <protection locked="0"/>
    </xf>
    <xf numFmtId="0" fontId="92" fillId="0" borderId="0" xfId="0" applyFont="1" applyFill="1" applyBorder="1" applyAlignment="1">
      <alignment horizontal="center" vertical="center" wrapText="1"/>
    </xf>
    <xf numFmtId="183" fontId="94" fillId="0" borderId="0" xfId="2" applyNumberFormat="1" applyFont="1" applyFill="1" applyBorder="1" applyAlignment="1">
      <alignment horizontal="center" vertical="center" wrapText="1"/>
    </xf>
    <xf numFmtId="184" fontId="95" fillId="0" borderId="0" xfId="0" applyNumberFormat="1" applyFont="1" applyFill="1" applyBorder="1" applyAlignment="1">
      <alignment horizontal="center" vertical="center"/>
    </xf>
    <xf numFmtId="176" fontId="32" fillId="0" borderId="0" xfId="0" applyNumberFormat="1" applyFont="1" applyFill="1" applyBorder="1" applyAlignment="1">
      <alignment horizontal="right" vertical="center"/>
    </xf>
    <xf numFmtId="0" fontId="60" fillId="0" borderId="0" xfId="0" applyFont="1" applyFill="1" applyBorder="1" applyAlignment="1" applyProtection="1">
      <alignment horizontal="center" vertical="center"/>
      <protection locked="0"/>
    </xf>
    <xf numFmtId="0" fontId="72" fillId="0" borderId="0" xfId="1" applyFont="1" applyFill="1" applyBorder="1" applyAlignment="1">
      <alignment horizontal="center" vertical="center" wrapText="1"/>
    </xf>
    <xf numFmtId="0" fontId="75" fillId="0" borderId="0" xfId="0" applyFont="1" applyFill="1" applyBorder="1" applyAlignment="1" applyProtection="1">
      <alignment horizontal="center" vertical="center"/>
      <protection locked="0"/>
    </xf>
    <xf numFmtId="0" fontId="61" fillId="0" borderId="0" xfId="0" applyFont="1" applyFill="1" applyBorder="1" applyAlignment="1">
      <alignment horizontal="left" wrapText="1"/>
    </xf>
    <xf numFmtId="0" fontId="61" fillId="0" borderId="0" xfId="0" applyFont="1" applyFill="1" applyBorder="1" applyAlignment="1">
      <alignment horizontal="left" vertical="top" wrapText="1"/>
    </xf>
    <xf numFmtId="0" fontId="100" fillId="0" borderId="0" xfId="0" applyFont="1" applyFill="1" applyBorder="1" applyAlignment="1">
      <alignment horizontal="left" vertical="top"/>
    </xf>
    <xf numFmtId="0" fontId="101" fillId="0" borderId="0" xfId="0" applyFont="1" applyFill="1" applyBorder="1" applyAlignment="1">
      <alignment horizontal="left" vertical="center" wrapText="1"/>
    </xf>
    <xf numFmtId="176" fontId="90" fillId="0" borderId="0" xfId="0" applyNumberFormat="1" applyFont="1" applyFill="1" applyBorder="1" applyAlignment="1">
      <alignment horizontal="right" vertical="center" wrapText="1"/>
    </xf>
    <xf numFmtId="176" fontId="90" fillId="0" borderId="0" xfId="0" applyNumberFormat="1" applyFont="1" applyFill="1" applyBorder="1" applyAlignment="1">
      <alignment horizontal="left" vertical="center" wrapText="1"/>
    </xf>
    <xf numFmtId="0" fontId="72" fillId="0" borderId="0" xfId="0" applyFont="1" applyFill="1" applyBorder="1" applyAlignment="1">
      <alignment horizontal="left" vertical="center" wrapText="1"/>
    </xf>
    <xf numFmtId="186" fontId="112" fillId="0" borderId="0" xfId="0" applyNumberFormat="1" applyFont="1" applyFill="1" applyBorder="1" applyAlignment="1">
      <alignment horizontal="center" vertical="center"/>
    </xf>
    <xf numFmtId="0" fontId="113" fillId="0" borderId="0" xfId="0" applyFont="1" applyFill="1" applyBorder="1" applyAlignment="1">
      <alignment horizontal="center" vertical="center"/>
    </xf>
    <xf numFmtId="0" fontId="117" fillId="0" borderId="0" xfId="0" applyFont="1" applyFill="1" applyBorder="1" applyAlignment="1">
      <alignment horizontal="center" vertical="center" shrinkToFit="1"/>
    </xf>
    <xf numFmtId="0" fontId="121" fillId="0" borderId="0" xfId="2" applyFont="1" applyFill="1" applyBorder="1" applyAlignment="1" applyProtection="1">
      <alignment horizontal="center"/>
      <protection locked="0"/>
    </xf>
    <xf numFmtId="0" fontId="119" fillId="0" borderId="0" xfId="2" applyFont="1" applyFill="1" applyBorder="1" applyAlignment="1">
      <alignment horizontal="center" vertical="center" wrapText="1"/>
    </xf>
    <xf numFmtId="0" fontId="120" fillId="0" borderId="0" xfId="2" applyFont="1" applyFill="1" applyBorder="1" applyAlignment="1">
      <alignment horizontal="center" vertical="center" wrapText="1"/>
    </xf>
    <xf numFmtId="0" fontId="121" fillId="0" borderId="0" xfId="2" applyFont="1" applyFill="1" applyBorder="1" applyAlignment="1">
      <alignment horizontal="center"/>
    </xf>
    <xf numFmtId="0" fontId="47" fillId="0" borderId="0" xfId="2" applyFont="1" applyFill="1" applyBorder="1" applyAlignment="1">
      <alignment horizontal="center"/>
    </xf>
    <xf numFmtId="0" fontId="118" fillId="0" borderId="0" xfId="2" applyFont="1" applyFill="1" applyBorder="1" applyAlignment="1">
      <alignment horizontal="center" vertical="center" wrapText="1"/>
    </xf>
    <xf numFmtId="183" fontId="120" fillId="0" borderId="0" xfId="2" applyNumberFormat="1" applyFont="1" applyFill="1" applyBorder="1" applyAlignment="1">
      <alignment horizontal="center" vertical="center"/>
    </xf>
    <xf numFmtId="0" fontId="119" fillId="0" borderId="0" xfId="2" applyFont="1" applyFill="1" applyBorder="1" applyAlignment="1">
      <alignment horizontal="center" vertical="center"/>
    </xf>
    <xf numFmtId="183" fontId="120" fillId="0" borderId="0" xfId="2"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0" fontId="123" fillId="0" borderId="0" xfId="2" applyFont="1" applyFill="1" applyBorder="1" applyAlignment="1" applyProtection="1">
      <alignment horizontal="center"/>
      <protection locked="0"/>
    </xf>
    <xf numFmtId="49" fontId="32" fillId="0" borderId="0" xfId="0" applyNumberFormat="1" applyFont="1" applyFill="1" applyBorder="1" applyAlignment="1" applyProtection="1">
      <alignment horizontal="left" vertical="center" wrapText="1"/>
      <protection locked="0"/>
    </xf>
    <xf numFmtId="0" fontId="97" fillId="0" borderId="0" xfId="0" applyFont="1" applyFill="1" applyBorder="1" applyAlignment="1">
      <alignment horizontal="left" vertical="center" wrapText="1"/>
    </xf>
    <xf numFmtId="0" fontId="123" fillId="0" borderId="0" xfId="2" applyFont="1" applyFill="1" applyBorder="1" applyAlignment="1">
      <alignment horizontal="center"/>
    </xf>
    <xf numFmtId="0" fontId="107" fillId="0" borderId="0" xfId="0" applyFont="1" applyFill="1" applyBorder="1" applyAlignment="1">
      <alignment horizontal="left" vertical="center"/>
    </xf>
    <xf numFmtId="0" fontId="55" fillId="0" borderId="0" xfId="1" applyFont="1" applyFill="1" applyBorder="1" applyAlignment="1">
      <alignment horizontal="center" vertical="center" wrapText="1"/>
    </xf>
    <xf numFmtId="0" fontId="61" fillId="0" borderId="0" xfId="0" applyFont="1" applyFill="1" applyBorder="1" applyAlignment="1">
      <alignment horizontal="left" vertical="center"/>
    </xf>
    <xf numFmtId="0" fontId="61" fillId="0" borderId="0" xfId="0" applyFont="1" applyFill="1" applyBorder="1" applyAlignment="1">
      <alignment horizontal="left"/>
    </xf>
    <xf numFmtId="0" fontId="61" fillId="0" borderId="0" xfId="0" applyFont="1" applyFill="1" applyBorder="1" applyAlignment="1">
      <alignment horizontal="left" vertical="top"/>
    </xf>
    <xf numFmtId="0" fontId="40" fillId="0" borderId="0" xfId="0" applyFont="1" applyFill="1" applyBorder="1" applyAlignment="1">
      <alignment horizontal="left" wrapText="1"/>
    </xf>
    <xf numFmtId="0" fontId="75" fillId="0" borderId="0" xfId="0" applyFont="1" applyFill="1" applyBorder="1" applyAlignment="1">
      <alignment horizontal="center" vertical="center"/>
    </xf>
    <xf numFmtId="0" fontId="72" fillId="0" borderId="0" xfId="0" applyFont="1" applyFill="1" applyBorder="1" applyAlignment="1" applyProtection="1">
      <alignment horizontal="center" vertical="center" shrinkToFit="1"/>
      <protection locked="0"/>
    </xf>
    <xf numFmtId="0" fontId="132" fillId="0" borderId="0" xfId="0" applyFont="1" applyFill="1" applyBorder="1" applyAlignment="1">
      <alignment horizontal="left" vertical="center"/>
    </xf>
    <xf numFmtId="0" fontId="136" fillId="0" borderId="0" xfId="0" applyFont="1" applyFill="1" applyBorder="1" applyAlignment="1">
      <alignment horizontal="left" wrapText="1"/>
    </xf>
    <xf numFmtId="0" fontId="138" fillId="0" borderId="0" xfId="0" applyFont="1" applyFill="1" applyBorder="1" applyAlignment="1">
      <alignment horizontal="center" vertical="center"/>
    </xf>
    <xf numFmtId="0" fontId="105" fillId="0" borderId="0" xfId="0" applyFont="1" applyFill="1" applyBorder="1" applyAlignment="1">
      <alignment horizontal="center" vertical="center" wrapText="1"/>
    </xf>
    <xf numFmtId="0" fontId="9" fillId="0" borderId="0" xfId="0" applyFont="1" applyFill="1" applyBorder="1" applyAlignment="1" applyProtection="1">
      <alignment horizontal="left" vertical="center" wrapText="1"/>
      <protection locked="0"/>
    </xf>
    <xf numFmtId="187" fontId="71" fillId="0" borderId="0" xfId="0" applyNumberFormat="1"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center" shrinkToFit="1"/>
      <protection locked="0"/>
    </xf>
    <xf numFmtId="0" fontId="110" fillId="0" borderId="0" xfId="0" applyFont="1" applyFill="1" applyBorder="1" applyAlignment="1" applyProtection="1">
      <alignment horizontal="right" vertical="center"/>
      <protection locked="0"/>
    </xf>
    <xf numFmtId="188" fontId="110" fillId="0" borderId="0" xfId="0" applyNumberFormat="1" applyFont="1" applyFill="1" applyBorder="1" applyAlignment="1" applyProtection="1">
      <alignment horizontal="right" vertical="center"/>
      <protection locked="0"/>
    </xf>
    <xf numFmtId="188" fontId="110" fillId="0" borderId="0" xfId="0" applyNumberFormat="1" applyFont="1" applyFill="1" applyBorder="1" applyAlignment="1">
      <alignment horizontal="right" vertical="center" wrapText="1"/>
    </xf>
    <xf numFmtId="0" fontId="9" fillId="0" borderId="0" xfId="0"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49" fontId="9" fillId="0" borderId="0" xfId="0" applyNumberFormat="1" applyFont="1" applyFill="1" applyBorder="1" applyAlignment="1" applyProtection="1">
      <alignment horizontal="center" vertical="center" shrinkToFit="1"/>
      <protection locked="0"/>
    </xf>
    <xf numFmtId="0" fontId="140" fillId="0" borderId="0" xfId="0" applyFont="1" applyAlignment="1">
      <alignment horizontal="right" vertical="center"/>
    </xf>
    <xf numFmtId="0" fontId="141" fillId="0" borderId="0" xfId="0" applyFont="1" applyAlignment="1">
      <alignment horizontal="center" vertical="center"/>
    </xf>
    <xf numFmtId="0" fontId="140" fillId="0" borderId="0" xfId="0" applyFont="1" applyAlignment="1">
      <alignment horizontal="left"/>
    </xf>
    <xf numFmtId="0" fontId="142" fillId="6" borderId="6" xfId="0" applyFont="1" applyFill="1" applyBorder="1" applyAlignment="1">
      <alignment horizontal="center" vertical="center" wrapText="1" shrinkToFit="1"/>
    </xf>
    <xf numFmtId="0" fontId="142" fillId="6" borderId="9" xfId="0" applyFont="1" applyFill="1" applyBorder="1" applyAlignment="1">
      <alignment horizontal="center" vertical="center" wrapText="1" shrinkToFit="1"/>
    </xf>
    <xf numFmtId="0" fontId="142" fillId="6" borderId="7" xfId="0" applyFont="1" applyFill="1" applyBorder="1" applyAlignment="1">
      <alignment horizontal="center" vertical="center" wrapText="1" shrinkToFit="1"/>
    </xf>
    <xf numFmtId="0" fontId="142" fillId="6" borderId="11" xfId="0" applyFont="1" applyFill="1" applyBorder="1" applyAlignment="1">
      <alignment horizontal="center" vertical="center" wrapText="1" shrinkToFit="1"/>
    </xf>
    <xf numFmtId="0" fontId="142" fillId="6" borderId="5" xfId="0" applyFont="1" applyFill="1" applyBorder="1" applyAlignment="1">
      <alignment horizontal="center" vertical="center" wrapText="1" shrinkToFit="1"/>
    </xf>
    <xf numFmtId="0" fontId="142" fillId="6" borderId="12" xfId="0" applyFont="1" applyFill="1" applyBorder="1" applyAlignment="1">
      <alignment horizontal="center" vertical="center" wrapText="1" shrinkToFit="1"/>
    </xf>
    <xf numFmtId="0" fontId="143" fillId="7" borderId="9" xfId="0" applyFont="1" applyFill="1" applyBorder="1" applyAlignment="1">
      <alignment horizontal="center" vertical="center" wrapText="1"/>
    </xf>
    <xf numFmtId="0" fontId="143" fillId="7" borderId="10" xfId="0" applyFont="1" applyFill="1" applyBorder="1" applyAlignment="1">
      <alignment horizontal="center" vertical="center" wrapText="1"/>
    </xf>
    <xf numFmtId="0" fontId="143" fillId="7" borderId="5" xfId="0" applyFont="1" applyFill="1" applyBorder="1" applyAlignment="1">
      <alignment horizontal="center" vertical="center" wrapText="1"/>
    </xf>
    <xf numFmtId="0" fontId="143" fillId="7" borderId="14"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73" xfId="0" applyFont="1" applyBorder="1" applyAlignment="1">
      <alignment horizontal="center" vertical="center" wrapText="1"/>
    </xf>
    <xf numFmtId="0" fontId="144" fillId="19" borderId="69" xfId="0" applyFont="1" applyFill="1" applyBorder="1" applyAlignment="1">
      <alignment horizontal="center" vertical="center"/>
    </xf>
    <xf numFmtId="0" fontId="144" fillId="19" borderId="70" xfId="0" applyFont="1" applyFill="1" applyBorder="1" applyAlignment="1">
      <alignment horizontal="center" vertical="center"/>
    </xf>
    <xf numFmtId="0" fontId="144" fillId="2" borderId="69" xfId="1" applyFont="1" applyFill="1" applyBorder="1" applyAlignment="1">
      <alignment horizontal="center" vertical="center"/>
    </xf>
    <xf numFmtId="0" fontId="144" fillId="2" borderId="70" xfId="1" applyFont="1" applyFill="1" applyBorder="1" applyAlignment="1">
      <alignment horizontal="center" vertical="center"/>
    </xf>
    <xf numFmtId="0" fontId="146" fillId="0" borderId="72" xfId="0" applyFont="1" applyBorder="1" applyAlignment="1">
      <alignment horizontal="left" vertical="center" wrapText="1"/>
    </xf>
    <xf numFmtId="0" fontId="146" fillId="0" borderId="0" xfId="0" applyFont="1" applyAlignment="1">
      <alignment horizontal="left" vertical="center" wrapText="1"/>
    </xf>
    <xf numFmtId="0" fontId="144" fillId="20" borderId="69" xfId="0" applyFont="1" applyFill="1" applyBorder="1" applyAlignment="1">
      <alignment horizontal="center" vertical="center"/>
    </xf>
    <xf numFmtId="0" fontId="144" fillId="20" borderId="70" xfId="0" applyFont="1" applyFill="1" applyBorder="1" applyAlignment="1">
      <alignment horizontal="center" vertical="center"/>
    </xf>
    <xf numFmtId="0" fontId="4" fillId="0" borderId="0" xfId="0" applyFont="1" applyAlignment="1">
      <alignment horizontal="left" vertical="top" wrapText="1"/>
    </xf>
    <xf numFmtId="0" fontId="150" fillId="0" borderId="0" xfId="1" applyFont="1" applyAlignment="1">
      <alignment horizontal="left" vertical="center" wrapText="1"/>
    </xf>
    <xf numFmtId="0" fontId="156" fillId="19" borderId="79" xfId="0" applyFont="1" applyFill="1" applyBorder="1" applyAlignment="1">
      <alignment horizontal="center" vertical="center"/>
    </xf>
    <xf numFmtId="0" fontId="156" fillId="19" borderId="77" xfId="0" applyFont="1" applyFill="1" applyBorder="1" applyAlignment="1">
      <alignment horizontal="center" vertical="center"/>
    </xf>
    <xf numFmtId="0" fontId="156" fillId="19" borderId="78" xfId="0" applyFont="1" applyFill="1" applyBorder="1" applyAlignment="1">
      <alignment horizontal="center" vertical="center"/>
    </xf>
    <xf numFmtId="49" fontId="152" fillId="4" borderId="58" xfId="0" applyNumberFormat="1" applyFont="1" applyFill="1" applyBorder="1" applyAlignment="1">
      <alignment horizontal="left" vertical="center" wrapText="1"/>
    </xf>
    <xf numFmtId="49" fontId="152" fillId="4" borderId="59" xfId="0" applyNumberFormat="1" applyFont="1" applyFill="1" applyBorder="1" applyAlignment="1">
      <alignment horizontal="left" vertical="center" wrapText="1"/>
    </xf>
    <xf numFmtId="49" fontId="152" fillId="4" borderId="60" xfId="0" applyNumberFormat="1" applyFont="1" applyFill="1" applyBorder="1" applyAlignment="1">
      <alignment horizontal="left" vertical="center" wrapText="1"/>
    </xf>
    <xf numFmtId="0" fontId="80" fillId="10" borderId="58" xfId="0" applyFont="1" applyFill="1" applyBorder="1" applyAlignment="1" applyProtection="1">
      <alignment horizontal="center" vertical="center"/>
      <protection locked="0"/>
    </xf>
    <xf numFmtId="0" fontId="80" fillId="10" borderId="60" xfId="0" applyFont="1" applyFill="1" applyBorder="1" applyAlignment="1" applyProtection="1">
      <alignment horizontal="center" vertical="center"/>
      <protection locked="0"/>
    </xf>
    <xf numFmtId="0" fontId="158" fillId="0" borderId="64" xfId="0" applyFont="1" applyBorder="1" applyAlignment="1" applyProtection="1">
      <alignment horizontal="center" vertical="center"/>
      <protection locked="0"/>
    </xf>
    <xf numFmtId="0" fontId="158" fillId="0" borderId="65" xfId="0" applyFont="1" applyBorder="1" applyAlignment="1" applyProtection="1">
      <alignment horizontal="center" vertical="center"/>
      <protection locked="0"/>
    </xf>
    <xf numFmtId="0" fontId="27" fillId="9" borderId="74" xfId="0" applyFont="1" applyFill="1" applyBorder="1" applyAlignment="1">
      <alignment horizontal="center" vertical="center"/>
    </xf>
    <xf numFmtId="0" fontId="154" fillId="11" borderId="75" xfId="0" applyFont="1" applyFill="1" applyBorder="1" applyAlignment="1">
      <alignment horizontal="center" vertical="center" wrapText="1"/>
    </xf>
    <xf numFmtId="0" fontId="154" fillId="11" borderId="76" xfId="0" applyFont="1" applyFill="1" applyBorder="1" applyAlignment="1">
      <alignment horizontal="center" vertical="center" wrapText="1"/>
    </xf>
    <xf numFmtId="0" fontId="154" fillId="11" borderId="64" xfId="0" applyFont="1" applyFill="1" applyBorder="1" applyAlignment="1">
      <alignment horizontal="center" vertical="center" wrapText="1"/>
    </xf>
    <xf numFmtId="0" fontId="154" fillId="11" borderId="65" xfId="0" applyFont="1" applyFill="1" applyBorder="1" applyAlignment="1">
      <alignment horizontal="center" vertical="center" wrapText="1"/>
    </xf>
    <xf numFmtId="0" fontId="158" fillId="0" borderId="64" xfId="0" applyFont="1" applyBorder="1" applyAlignment="1" applyProtection="1">
      <alignment horizontal="center" vertical="center" wrapText="1"/>
      <protection locked="0"/>
    </xf>
    <xf numFmtId="0" fontId="158" fillId="0" borderId="35" xfId="0" applyFont="1" applyBorder="1" applyAlignment="1" applyProtection="1">
      <alignment horizontal="center" vertical="center" wrapText="1"/>
      <protection locked="0"/>
    </xf>
    <xf numFmtId="0" fontId="158" fillId="0" borderId="65" xfId="0" applyFont="1" applyBorder="1" applyAlignment="1" applyProtection="1">
      <alignment horizontal="center" vertical="center" wrapText="1"/>
      <protection locked="0"/>
    </xf>
    <xf numFmtId="0" fontId="163" fillId="0" borderId="35" xfId="1" applyFont="1" applyBorder="1" applyAlignment="1">
      <alignment horizontal="center"/>
    </xf>
    <xf numFmtId="0" fontId="165" fillId="0" borderId="58" xfId="1" applyFont="1" applyBorder="1" applyAlignment="1">
      <alignment horizontal="distributed" vertical="center"/>
    </xf>
    <xf numFmtId="0" fontId="165" fillId="0" borderId="60" xfId="1" applyFont="1" applyBorder="1" applyAlignment="1">
      <alignment horizontal="distributed" vertical="center"/>
    </xf>
    <xf numFmtId="176" fontId="165" fillId="0" borderId="58" xfId="1" applyNumberFormat="1" applyFont="1" applyBorder="1" applyAlignment="1">
      <alignment horizontal="center" vertical="center" wrapText="1"/>
    </xf>
    <xf numFmtId="176" fontId="165" fillId="0" borderId="59" xfId="1" applyNumberFormat="1" applyFont="1" applyBorder="1" applyAlignment="1">
      <alignment horizontal="center" vertical="center" wrapText="1"/>
    </xf>
    <xf numFmtId="176" fontId="165" fillId="0" borderId="59" xfId="1" applyNumberFormat="1" applyFont="1" applyBorder="1" applyAlignment="1">
      <alignment horizontal="right" vertical="center" shrinkToFit="1"/>
    </xf>
    <xf numFmtId="176" fontId="165" fillId="10" borderId="59" xfId="1" applyNumberFormat="1" applyFont="1" applyFill="1" applyBorder="1" applyAlignment="1" applyProtection="1">
      <alignment horizontal="right" vertical="center" shrinkToFit="1"/>
      <protection locked="0"/>
    </xf>
    <xf numFmtId="176" fontId="165" fillId="0" borderId="58" xfId="1" applyNumberFormat="1" applyFont="1" applyBorder="1" applyAlignment="1">
      <alignment horizontal="center" vertical="center"/>
    </xf>
    <xf numFmtId="176" fontId="165" fillId="0" borderId="60" xfId="1" applyNumberFormat="1" applyFont="1" applyBorder="1" applyAlignment="1">
      <alignment horizontal="center" vertical="center"/>
    </xf>
    <xf numFmtId="176" fontId="165" fillId="0" borderId="58" xfId="1" applyNumberFormat="1" applyFont="1" applyBorder="1" applyAlignment="1">
      <alignment horizontal="right" vertical="center"/>
    </xf>
    <xf numFmtId="176" fontId="165" fillId="0" borderId="59" xfId="1" applyNumberFormat="1" applyFont="1" applyBorder="1" applyAlignment="1">
      <alignment horizontal="right" vertical="center"/>
    </xf>
    <xf numFmtId="176" fontId="165" fillId="0" borderId="59" xfId="1" applyNumberFormat="1" applyFont="1" applyBorder="1" applyAlignment="1">
      <alignment horizontal="center" vertical="center"/>
    </xf>
    <xf numFmtId="176" fontId="165" fillId="0" borderId="59" xfId="1" applyNumberFormat="1" applyFont="1" applyBorder="1" applyAlignment="1">
      <alignment horizontal="left" vertical="center"/>
    </xf>
    <xf numFmtId="176" fontId="165" fillId="0" borderId="60" xfId="1" applyNumberFormat="1" applyFont="1" applyBorder="1" applyAlignment="1">
      <alignment horizontal="left" vertical="center"/>
    </xf>
    <xf numFmtId="0" fontId="162" fillId="0" borderId="35" xfId="1" applyFont="1" applyBorder="1" applyAlignment="1">
      <alignment horizontal="left" vertical="center"/>
    </xf>
    <xf numFmtId="0" fontId="58" fillId="0" borderId="35" xfId="1" applyBorder="1" applyAlignment="1">
      <alignment horizontal="center"/>
    </xf>
    <xf numFmtId="0" fontId="58" fillId="0" borderId="0" xfId="1" applyAlignment="1">
      <alignment horizontal="center"/>
    </xf>
    <xf numFmtId="0" fontId="163" fillId="0" borderId="0" xfId="1" applyFont="1" applyAlignment="1">
      <alignment horizontal="center"/>
    </xf>
    <xf numFmtId="176" fontId="165" fillId="0" borderId="80" xfId="1" applyNumberFormat="1" applyFont="1" applyBorder="1" applyAlignment="1">
      <alignment horizontal="center" vertical="center"/>
    </xf>
    <xf numFmtId="176" fontId="165" fillId="0" borderId="35" xfId="1" applyNumberFormat="1" applyFont="1" applyBorder="1" applyAlignment="1">
      <alignment horizontal="center" vertical="center"/>
    </xf>
    <xf numFmtId="176" fontId="165" fillId="0" borderId="76" xfId="1" applyNumberFormat="1" applyFont="1" applyBorder="1" applyAlignment="1">
      <alignment horizontal="center" vertical="center"/>
    </xf>
    <xf numFmtId="176" fontId="165" fillId="0" borderId="65" xfId="1" applyNumberFormat="1" applyFont="1" applyBorder="1" applyAlignment="1">
      <alignment horizontal="center" vertical="center"/>
    </xf>
    <xf numFmtId="0" fontId="165" fillId="0" borderId="75" xfId="1" applyFont="1" applyBorder="1" applyAlignment="1">
      <alignment horizontal="center" vertical="center" wrapText="1"/>
    </xf>
    <xf numFmtId="0" fontId="165" fillId="0" borderId="61" xfId="1" applyFont="1" applyBorder="1" applyAlignment="1">
      <alignment horizontal="center" vertical="center" wrapText="1"/>
    </xf>
    <xf numFmtId="0" fontId="165" fillId="0" borderId="64" xfId="1" applyFont="1" applyBorder="1" applyAlignment="1">
      <alignment horizontal="center" vertical="center" wrapText="1"/>
    </xf>
    <xf numFmtId="0" fontId="165" fillId="0" borderId="75" xfId="1" applyFont="1" applyBorder="1" applyAlignment="1">
      <alignment horizontal="center" vertical="center" textRotation="255" shrinkToFit="1"/>
    </xf>
    <xf numFmtId="0" fontId="165" fillId="0" borderId="61" xfId="1" applyFont="1" applyBorder="1" applyAlignment="1">
      <alignment horizontal="center" vertical="center" textRotation="255" shrinkToFit="1"/>
    </xf>
    <xf numFmtId="0" fontId="165" fillId="0" borderId="64" xfId="1" applyFont="1" applyBorder="1" applyAlignment="1">
      <alignment horizontal="center" vertical="center" textRotation="255" shrinkToFit="1"/>
    </xf>
    <xf numFmtId="0" fontId="165" fillId="0" borderId="75" xfId="1" applyFont="1" applyBorder="1" applyAlignment="1">
      <alignment horizontal="center" vertical="center"/>
    </xf>
    <xf numFmtId="0" fontId="165" fillId="0" borderId="81" xfId="1" applyFont="1" applyBorder="1" applyAlignment="1">
      <alignment horizontal="center" vertical="center"/>
    </xf>
    <xf numFmtId="0" fontId="165" fillId="0" borderId="64" xfId="1" applyFont="1" applyBorder="1" applyAlignment="1">
      <alignment horizontal="center" vertical="center"/>
    </xf>
    <xf numFmtId="0" fontId="165" fillId="0" borderId="85" xfId="1" applyFont="1" applyBorder="1" applyAlignment="1">
      <alignment horizontal="center" vertical="center"/>
    </xf>
    <xf numFmtId="176" fontId="165" fillId="0" borderId="82" xfId="1" applyNumberFormat="1" applyFont="1" applyBorder="1" applyAlignment="1">
      <alignment horizontal="center" vertical="center"/>
    </xf>
    <xf numFmtId="176" fontId="165" fillId="0" borderId="86" xfId="1" applyNumberFormat="1" applyFont="1" applyBorder="1" applyAlignment="1">
      <alignment horizontal="center" vertical="center"/>
    </xf>
    <xf numFmtId="0" fontId="163" fillId="0" borderId="61" xfId="1" applyFont="1" applyBorder="1" applyAlignment="1">
      <alignment horizontal="center" vertical="center"/>
    </xf>
    <xf numFmtId="0" fontId="163" fillId="0" borderId="0" xfId="1" applyFont="1" applyAlignment="1">
      <alignment horizontal="center" vertical="center"/>
    </xf>
    <xf numFmtId="0" fontId="163" fillId="0" borderId="64" xfId="1" applyFont="1" applyBorder="1" applyAlignment="1">
      <alignment horizontal="center" vertical="center"/>
    </xf>
    <xf numFmtId="0" fontId="163" fillId="0" borderId="35" xfId="1" applyFont="1" applyBorder="1" applyAlignment="1">
      <alignment horizontal="center" vertical="center"/>
    </xf>
    <xf numFmtId="0" fontId="165" fillId="0" borderId="61" xfId="1" applyFont="1" applyBorder="1" applyAlignment="1">
      <alignment horizontal="center" vertical="center"/>
    </xf>
    <xf numFmtId="0" fontId="165" fillId="0" borderId="90" xfId="1" applyFont="1" applyBorder="1" applyAlignment="1">
      <alignment horizontal="center" vertical="center"/>
    </xf>
    <xf numFmtId="176" fontId="165" fillId="0" borderId="91" xfId="1" applyNumberFormat="1" applyFont="1" applyBorder="1" applyAlignment="1">
      <alignment horizontal="center" vertical="center"/>
    </xf>
    <xf numFmtId="176" fontId="165" fillId="0" borderId="0" xfId="1" applyNumberFormat="1" applyFont="1" applyAlignment="1">
      <alignment horizontal="center" vertical="center"/>
    </xf>
    <xf numFmtId="176" fontId="165" fillId="0" borderId="74" xfId="1" applyNumberFormat="1" applyFont="1" applyBorder="1" applyAlignment="1">
      <alignment horizontal="center" vertical="center"/>
    </xf>
    <xf numFmtId="176" fontId="165" fillId="0" borderId="83" xfId="1" applyNumberFormat="1" applyFont="1" applyBorder="1" applyAlignment="1">
      <alignment horizontal="center" vertical="center"/>
    </xf>
    <xf numFmtId="176" fontId="165" fillId="0" borderId="84" xfId="1" applyNumberFormat="1" applyFont="1" applyBorder="1" applyAlignment="1">
      <alignment horizontal="center" vertical="center"/>
    </xf>
    <xf numFmtId="176" fontId="168" fillId="0" borderId="82" xfId="1" applyNumberFormat="1" applyFont="1" applyBorder="1" applyAlignment="1">
      <alignment horizontal="center" vertical="center" shrinkToFit="1"/>
    </xf>
    <xf numFmtId="176" fontId="168" fillId="0" borderId="80" xfId="1" applyNumberFormat="1" applyFont="1" applyBorder="1" applyAlignment="1">
      <alignment horizontal="center" vertical="center" shrinkToFit="1"/>
    </xf>
    <xf numFmtId="176" fontId="168" fillId="0" borderId="76" xfId="1" applyNumberFormat="1" applyFont="1" applyBorder="1" applyAlignment="1">
      <alignment horizontal="center" vertical="center" shrinkToFit="1"/>
    </xf>
    <xf numFmtId="176" fontId="165" fillId="2" borderId="75" xfId="1" applyNumberFormat="1" applyFont="1" applyFill="1" applyBorder="1" applyAlignment="1">
      <alignment horizontal="left" vertical="center"/>
    </xf>
    <xf numFmtId="176" fontId="165" fillId="2" borderId="80" xfId="1" applyNumberFormat="1" applyFont="1" applyFill="1" applyBorder="1" applyAlignment="1">
      <alignment horizontal="left" vertical="center"/>
    </xf>
    <xf numFmtId="176" fontId="165" fillId="2" borderId="76" xfId="1" applyNumberFormat="1" applyFont="1" applyFill="1" applyBorder="1" applyAlignment="1">
      <alignment horizontal="left" vertical="center"/>
    </xf>
    <xf numFmtId="176" fontId="165" fillId="2" borderId="61" xfId="1" applyNumberFormat="1" applyFont="1" applyFill="1" applyBorder="1" applyAlignment="1">
      <alignment horizontal="left" vertical="center"/>
    </xf>
    <xf numFmtId="176" fontId="165" fillId="2" borderId="0" xfId="1" applyNumberFormat="1" applyFont="1" applyFill="1" applyAlignment="1">
      <alignment horizontal="left" vertical="center"/>
    </xf>
    <xf numFmtId="176" fontId="165" fillId="2" borderId="74" xfId="1" applyNumberFormat="1" applyFont="1" applyFill="1" applyBorder="1" applyAlignment="1">
      <alignment horizontal="left" vertical="center"/>
    </xf>
    <xf numFmtId="176" fontId="165" fillId="0" borderId="61" xfId="1" applyNumberFormat="1" applyFont="1" applyBorder="1" applyAlignment="1">
      <alignment horizontal="center" vertical="center"/>
    </xf>
    <xf numFmtId="176" fontId="165" fillId="0" borderId="64" xfId="1" applyNumberFormat="1" applyFont="1" applyBorder="1" applyAlignment="1">
      <alignment horizontal="center" vertical="center"/>
    </xf>
    <xf numFmtId="176" fontId="168" fillId="0" borderId="87" xfId="1" applyNumberFormat="1" applyFont="1" applyBorder="1" applyAlignment="1">
      <alignment horizontal="center" vertical="center" shrinkToFit="1"/>
    </xf>
    <xf numFmtId="176" fontId="168" fillId="0" borderId="88" xfId="1" applyNumberFormat="1" applyFont="1" applyBorder="1" applyAlignment="1">
      <alignment horizontal="center" vertical="center" shrinkToFit="1"/>
    </xf>
    <xf numFmtId="176" fontId="168" fillId="0" borderId="89" xfId="1" applyNumberFormat="1" applyFont="1" applyBorder="1" applyAlignment="1">
      <alignment horizontal="center" vertical="center" shrinkToFit="1"/>
    </xf>
    <xf numFmtId="176" fontId="168" fillId="0" borderId="91" xfId="1" applyNumberFormat="1" applyFont="1" applyBorder="1" applyAlignment="1">
      <alignment horizontal="center" vertical="center" shrinkToFit="1"/>
    </xf>
    <xf numFmtId="176" fontId="168" fillId="0" borderId="0" xfId="1" applyNumberFormat="1" applyFont="1" applyAlignment="1">
      <alignment horizontal="center" vertical="center" shrinkToFit="1"/>
    </xf>
    <xf numFmtId="176" fontId="168" fillId="0" borderId="74" xfId="1" applyNumberFormat="1" applyFont="1" applyBorder="1" applyAlignment="1">
      <alignment horizontal="center" vertical="center" shrinkToFit="1"/>
    </xf>
    <xf numFmtId="176" fontId="168" fillId="0" borderId="86" xfId="1" applyNumberFormat="1" applyFont="1" applyBorder="1" applyAlignment="1">
      <alignment horizontal="center" vertical="center" shrinkToFit="1"/>
    </xf>
    <xf numFmtId="176" fontId="168" fillId="0" borderId="35" xfId="1" applyNumberFormat="1" applyFont="1" applyBorder="1" applyAlignment="1">
      <alignment horizontal="center" vertical="center" shrinkToFit="1"/>
    </xf>
    <xf numFmtId="176" fontId="168" fillId="0" borderId="65" xfId="1" applyNumberFormat="1" applyFont="1" applyBorder="1" applyAlignment="1">
      <alignment horizontal="center" vertical="center" shrinkToFit="1"/>
    </xf>
    <xf numFmtId="176" fontId="168" fillId="0" borderId="0" xfId="1" applyNumberFormat="1" applyFont="1" applyAlignment="1" applyProtection="1">
      <alignment horizontal="center" vertical="center" wrapText="1"/>
      <protection locked="0"/>
    </xf>
    <xf numFmtId="176" fontId="168" fillId="0" borderId="35" xfId="1" applyNumberFormat="1" applyFont="1" applyBorder="1" applyAlignment="1" applyProtection="1">
      <alignment horizontal="center" vertical="center" wrapText="1"/>
      <protection locked="0"/>
    </xf>
    <xf numFmtId="176" fontId="168" fillId="10" borderId="61" xfId="1" applyNumberFormat="1" applyFont="1" applyFill="1" applyBorder="1" applyAlignment="1" applyProtection="1">
      <alignment horizontal="center" vertical="center" shrinkToFit="1"/>
      <protection locked="0"/>
    </xf>
    <xf numFmtId="176" fontId="168" fillId="10" borderId="0" xfId="1" applyNumberFormat="1" applyFont="1" applyFill="1" applyAlignment="1" applyProtection="1">
      <alignment horizontal="center" vertical="center" shrinkToFit="1"/>
      <protection locked="0"/>
    </xf>
    <xf numFmtId="176" fontId="168" fillId="10" borderId="64" xfId="1" applyNumberFormat="1" applyFont="1" applyFill="1" applyBorder="1" applyAlignment="1" applyProtection="1">
      <alignment horizontal="center" vertical="center" shrinkToFit="1"/>
      <protection locked="0"/>
    </xf>
    <xf numFmtId="176" fontId="168" fillId="10" borderId="35" xfId="1" applyNumberFormat="1" applyFont="1" applyFill="1" applyBorder="1" applyAlignment="1" applyProtection="1">
      <alignment horizontal="center" vertical="center" shrinkToFit="1"/>
      <protection locked="0"/>
    </xf>
    <xf numFmtId="176" fontId="168" fillId="10" borderId="0" xfId="1" applyNumberFormat="1" applyFont="1" applyFill="1" applyAlignment="1">
      <alignment horizontal="center" vertical="center" shrinkToFit="1"/>
    </xf>
    <xf numFmtId="176" fontId="168" fillId="10" borderId="74" xfId="1" applyNumberFormat="1" applyFont="1" applyFill="1" applyBorder="1" applyAlignment="1">
      <alignment horizontal="center" vertical="center" shrinkToFit="1"/>
    </xf>
    <xf numFmtId="176" fontId="168" fillId="10" borderId="35" xfId="1" applyNumberFormat="1" applyFont="1" applyFill="1" applyBorder="1" applyAlignment="1">
      <alignment horizontal="center" vertical="center" shrinkToFit="1"/>
    </xf>
    <xf numFmtId="176" fontId="168" fillId="10" borderId="65" xfId="1" applyNumberFormat="1" applyFont="1" applyFill="1" applyBorder="1" applyAlignment="1">
      <alignment horizontal="center" vertical="center" shrinkToFit="1"/>
    </xf>
    <xf numFmtId="0" fontId="58" fillId="0" borderId="59" xfId="1" applyBorder="1" applyAlignment="1">
      <alignment horizontal="center" vertical="center"/>
    </xf>
    <xf numFmtId="0" fontId="58" fillId="0" borderId="60" xfId="1" applyBorder="1" applyAlignment="1">
      <alignment horizontal="center" vertical="center"/>
    </xf>
    <xf numFmtId="0" fontId="58" fillId="0" borderId="92" xfId="1" applyBorder="1" applyAlignment="1">
      <alignment horizontal="center" vertical="center"/>
    </xf>
    <xf numFmtId="0" fontId="58" fillId="0" borderId="92" xfId="1" applyBorder="1" applyAlignment="1">
      <alignment horizontal="distributed" vertical="center"/>
    </xf>
    <xf numFmtId="0" fontId="58" fillId="0" borderId="75" xfId="1" applyBorder="1" applyAlignment="1">
      <alignment horizontal="center" vertical="center"/>
    </xf>
    <xf numFmtId="0" fontId="58" fillId="0" borderId="80" xfId="1" applyBorder="1" applyAlignment="1">
      <alignment horizontal="center" vertical="center"/>
    </xf>
    <xf numFmtId="0" fontId="58" fillId="0" borderId="92" xfId="1" applyBorder="1" applyAlignment="1">
      <alignment horizontal="center" vertical="center" shrinkToFit="1"/>
    </xf>
    <xf numFmtId="0" fontId="58" fillId="0" borderId="94" xfId="1" applyBorder="1" applyAlignment="1">
      <alignment horizontal="center" vertical="center" shrinkToFit="1"/>
    </xf>
    <xf numFmtId="0" fontId="58" fillId="0" borderId="59" xfId="1" applyBorder="1" applyAlignment="1">
      <alignment horizontal="center" vertical="center" shrinkToFit="1"/>
    </xf>
    <xf numFmtId="0" fontId="58" fillId="0" borderId="93" xfId="1" applyBorder="1" applyAlignment="1">
      <alignment horizontal="center" vertical="center" shrinkToFit="1"/>
    </xf>
    <xf numFmtId="0" fontId="58" fillId="0" borderId="94" xfId="1" applyBorder="1" applyAlignment="1">
      <alignment horizontal="distributed" vertical="center"/>
    </xf>
    <xf numFmtId="0" fontId="58" fillId="0" borderId="59" xfId="1" applyBorder="1" applyAlignment="1">
      <alignment horizontal="distributed" vertical="center"/>
    </xf>
    <xf numFmtId="0" fontId="58" fillId="0" borderId="93" xfId="1" applyBorder="1" applyAlignment="1">
      <alignment horizontal="distributed" vertical="center"/>
    </xf>
    <xf numFmtId="0" fontId="171" fillId="0" borderId="75" xfId="1" applyFont="1" applyBorder="1" applyAlignment="1">
      <alignment horizontal="center" vertical="center" shrinkToFit="1"/>
    </xf>
    <xf numFmtId="0" fontId="171" fillId="0" borderId="80" xfId="1" applyFont="1" applyBorder="1" applyAlignment="1">
      <alignment horizontal="center" vertical="center" shrinkToFit="1"/>
    </xf>
    <xf numFmtId="0" fontId="171" fillId="0" borderId="76" xfId="1" applyFont="1" applyBorder="1" applyAlignment="1">
      <alignment horizontal="center" vertical="center" shrinkToFit="1"/>
    </xf>
    <xf numFmtId="0" fontId="171" fillId="0" borderId="64" xfId="1" applyFont="1" applyBorder="1" applyAlignment="1">
      <alignment horizontal="center" vertical="center" shrinkToFit="1"/>
    </xf>
    <xf numFmtId="0" fontId="171" fillId="0" borderId="35" xfId="1" applyFont="1" applyBorder="1" applyAlignment="1">
      <alignment horizontal="center" vertical="center" shrinkToFit="1"/>
    </xf>
    <xf numFmtId="0" fontId="171" fillId="0" borderId="65" xfId="1" applyFont="1" applyBorder="1" applyAlignment="1">
      <alignment horizontal="center" vertical="center" shrinkToFit="1"/>
    </xf>
    <xf numFmtId="0" fontId="172" fillId="0" borderId="95" xfId="1" applyFont="1" applyBorder="1" applyAlignment="1">
      <alignment horizontal="center" vertical="distributed" textRotation="255" shrinkToFit="1"/>
    </xf>
    <xf numFmtId="0" fontId="172" fillId="0" borderId="99" xfId="1" applyFont="1" applyBorder="1" applyAlignment="1">
      <alignment horizontal="center" vertical="distributed" textRotation="255" shrinkToFit="1"/>
    </xf>
    <xf numFmtId="0" fontId="173" fillId="0" borderId="75" xfId="1" applyFont="1" applyBorder="1" applyAlignment="1">
      <alignment horizontal="distributed" vertical="center" shrinkToFit="1"/>
    </xf>
    <xf numFmtId="0" fontId="173" fillId="0" borderId="76" xfId="1" applyFont="1" applyBorder="1" applyAlignment="1">
      <alignment horizontal="distributed" vertical="center" shrinkToFit="1"/>
    </xf>
    <xf numFmtId="0" fontId="173" fillId="0" borderId="61" xfId="1" applyFont="1" applyBorder="1" applyAlignment="1">
      <alignment horizontal="distributed" vertical="center" shrinkToFit="1"/>
    </xf>
    <xf numFmtId="0" fontId="173" fillId="0" borderId="74" xfId="1" applyFont="1" applyBorder="1" applyAlignment="1">
      <alignment horizontal="distributed" vertical="center" shrinkToFit="1"/>
    </xf>
    <xf numFmtId="0" fontId="173" fillId="0" borderId="64" xfId="1" applyFont="1" applyBorder="1" applyAlignment="1">
      <alignment horizontal="distributed" vertical="center" shrinkToFit="1"/>
    </xf>
    <xf numFmtId="0" fontId="173" fillId="0" borderId="65" xfId="1" applyFont="1" applyBorder="1" applyAlignment="1">
      <alignment horizontal="distributed" vertical="center" shrinkToFit="1"/>
    </xf>
    <xf numFmtId="0" fontId="105" fillId="0" borderId="97" xfId="0" applyFont="1" applyBorder="1" applyAlignment="1">
      <alignment horizontal="center" vertical="center"/>
    </xf>
    <xf numFmtId="0" fontId="105" fillId="0" borderId="102" xfId="0" applyFont="1" applyBorder="1" applyAlignment="1">
      <alignment horizontal="center" vertical="center"/>
    </xf>
    <xf numFmtId="0" fontId="105" fillId="0" borderId="106" xfId="0" applyFont="1" applyBorder="1" applyAlignment="1">
      <alignment horizontal="center" vertical="center"/>
    </xf>
    <xf numFmtId="0" fontId="174" fillId="0" borderId="80" xfId="1" applyFont="1" applyBorder="1" applyAlignment="1">
      <alignment horizontal="center" vertical="center" wrapText="1"/>
    </xf>
    <xf numFmtId="0" fontId="174" fillId="0" borderId="76" xfId="1" applyFont="1" applyBorder="1" applyAlignment="1">
      <alignment horizontal="center" vertical="center" wrapText="1"/>
    </xf>
    <xf numFmtId="0" fontId="174" fillId="0" borderId="0" xfId="1" applyFont="1" applyAlignment="1">
      <alignment horizontal="center" vertical="center" wrapText="1"/>
    </xf>
    <xf numFmtId="0" fontId="174" fillId="0" borderId="74" xfId="1" applyFont="1" applyBorder="1" applyAlignment="1">
      <alignment horizontal="center" vertical="center" wrapText="1"/>
    </xf>
    <xf numFmtId="0" fontId="174" fillId="0" borderId="35" xfId="1" applyFont="1" applyBorder="1" applyAlignment="1">
      <alignment horizontal="center" vertical="center" wrapText="1"/>
    </xf>
    <xf numFmtId="0" fontId="174" fillId="0" borderId="65" xfId="1" applyFont="1" applyBorder="1" applyAlignment="1">
      <alignment horizontal="center" vertical="center" wrapText="1"/>
    </xf>
    <xf numFmtId="0" fontId="171" fillId="0" borderId="58" xfId="1" applyFont="1" applyBorder="1" applyAlignment="1">
      <alignment horizontal="center" vertical="center" wrapText="1"/>
    </xf>
    <xf numFmtId="0" fontId="171" fillId="0" borderId="60" xfId="1" applyFont="1" applyBorder="1" applyAlignment="1">
      <alignment horizontal="center" vertical="center" wrapText="1"/>
    </xf>
    <xf numFmtId="0" fontId="171" fillId="0" borderId="58" xfId="1" applyFont="1" applyBorder="1" applyAlignment="1">
      <alignment horizontal="center" vertical="center"/>
    </xf>
    <xf numFmtId="0" fontId="171" fillId="0" borderId="60" xfId="1" applyFont="1" applyBorder="1" applyAlignment="1">
      <alignment horizontal="center" vertical="center"/>
    </xf>
    <xf numFmtId="0" fontId="58" fillId="0" borderId="61" xfId="1" applyBorder="1">
      <alignment vertical="center"/>
    </xf>
    <xf numFmtId="0" fontId="58" fillId="0" borderId="0" xfId="1">
      <alignment vertical="center"/>
    </xf>
    <xf numFmtId="0" fontId="58" fillId="0" borderId="76" xfId="1" applyBorder="1" applyAlignment="1">
      <alignment horizontal="center" vertical="center"/>
    </xf>
    <xf numFmtId="0" fontId="58" fillId="0" borderId="35" xfId="1" applyBorder="1">
      <alignment vertical="center"/>
    </xf>
    <xf numFmtId="0" fontId="58" fillId="0" borderId="74" xfId="1" applyBorder="1">
      <alignment vertical="center"/>
    </xf>
    <xf numFmtId="0" fontId="171" fillId="0" borderId="75" xfId="1" applyFont="1" applyBorder="1" applyAlignment="1">
      <alignment horizontal="center" vertical="center"/>
    </xf>
    <xf numFmtId="0" fontId="171" fillId="0" borderId="76" xfId="1" applyFont="1" applyBorder="1" applyAlignment="1">
      <alignment horizontal="center" vertical="center"/>
    </xf>
    <xf numFmtId="0" fontId="171" fillId="0" borderId="64" xfId="1" applyFont="1" applyBorder="1" applyAlignment="1">
      <alignment horizontal="center" vertical="center"/>
    </xf>
    <xf numFmtId="0" fontId="171" fillId="0" borderId="65" xfId="1" applyFont="1" applyBorder="1" applyAlignment="1">
      <alignment horizontal="center" vertical="center"/>
    </xf>
    <xf numFmtId="0" fontId="171" fillId="0" borderId="103" xfId="1" applyFont="1" applyBorder="1" applyAlignment="1">
      <alignment horizontal="center" vertical="center"/>
    </xf>
    <xf numFmtId="0" fontId="171" fillId="0" borderId="104" xfId="1" applyFont="1" applyBorder="1" applyAlignment="1">
      <alignment horizontal="center" vertical="center"/>
    </xf>
    <xf numFmtId="0" fontId="171" fillId="0" borderId="107" xfId="1" applyFont="1" applyBorder="1" applyAlignment="1">
      <alignment horizontal="center" vertical="center"/>
    </xf>
    <xf numFmtId="0" fontId="171" fillId="0" borderId="108" xfId="1" applyFont="1" applyBorder="1" applyAlignment="1">
      <alignment horizontal="center" vertical="center"/>
    </xf>
    <xf numFmtId="0" fontId="171" fillId="0" borderId="105" xfId="1" applyFont="1" applyBorder="1" applyAlignment="1">
      <alignment horizontal="center" vertical="center"/>
    </xf>
    <xf numFmtId="0" fontId="171" fillId="0" borderId="109" xfId="1" applyFont="1" applyBorder="1" applyAlignment="1">
      <alignment horizontal="center" vertical="center"/>
    </xf>
    <xf numFmtId="0" fontId="58" fillId="0" borderId="64" xfId="1" applyBorder="1">
      <alignment vertical="center"/>
    </xf>
    <xf numFmtId="0" fontId="175" fillId="0" borderId="0" xfId="1" applyFont="1" applyAlignment="1">
      <alignment horizontal="center" vertical="center" textRotation="255"/>
    </xf>
    <xf numFmtId="0" fontId="90" fillId="0" borderId="75" xfId="0" applyFont="1" applyBorder="1" applyAlignment="1">
      <alignment horizontal="center" vertical="center"/>
    </xf>
    <xf numFmtId="0" fontId="90" fillId="0" borderId="76" xfId="0" applyFont="1" applyBorder="1" applyAlignment="1">
      <alignment horizontal="center" vertical="center"/>
    </xf>
    <xf numFmtId="0" fontId="90" fillId="0" borderId="64" xfId="0" applyFont="1" applyBorder="1" applyAlignment="1">
      <alignment horizontal="center" vertical="center"/>
    </xf>
    <xf numFmtId="0" fontId="90" fillId="0" borderId="65" xfId="0" applyFont="1" applyBorder="1" applyAlignment="1">
      <alignment horizontal="center" vertical="center"/>
    </xf>
    <xf numFmtId="0" fontId="90" fillId="0" borderId="95" xfId="0" applyFont="1" applyBorder="1" applyAlignment="1">
      <alignment horizontal="center" vertical="center"/>
    </xf>
    <xf numFmtId="0" fontId="90" fillId="0" borderId="98" xfId="0" applyFont="1" applyBorder="1" applyAlignment="1">
      <alignment horizontal="center" vertical="center"/>
    </xf>
    <xf numFmtId="0" fontId="173" fillId="0" borderId="75" xfId="1" applyFont="1" applyBorder="1" applyAlignment="1" applyProtection="1">
      <alignment horizontal="center" vertical="center" wrapText="1"/>
      <protection locked="0"/>
    </xf>
    <xf numFmtId="0" fontId="173" fillId="0" borderId="76" xfId="1" applyFont="1" applyBorder="1" applyAlignment="1" applyProtection="1">
      <alignment horizontal="center" vertical="center" wrapText="1"/>
      <protection locked="0"/>
    </xf>
    <xf numFmtId="0" fontId="173" fillId="0" borderId="61" xfId="1" applyFont="1" applyBorder="1" applyAlignment="1" applyProtection="1">
      <alignment horizontal="center" vertical="center" wrapText="1"/>
      <protection locked="0"/>
    </xf>
    <xf numFmtId="0" fontId="173" fillId="0" borderId="74" xfId="1" applyFont="1" applyBorder="1" applyAlignment="1" applyProtection="1">
      <alignment horizontal="center" vertical="center" wrapText="1"/>
      <protection locked="0"/>
    </xf>
    <xf numFmtId="0" fontId="173" fillId="0" borderId="64" xfId="1" applyFont="1" applyBorder="1" applyAlignment="1" applyProtection="1">
      <alignment horizontal="center" vertical="center" wrapText="1"/>
      <protection locked="0"/>
    </xf>
    <xf numFmtId="0" fontId="173" fillId="0" borderId="65" xfId="1" applyFont="1" applyBorder="1" applyAlignment="1" applyProtection="1">
      <alignment horizontal="center" vertical="center" wrapText="1"/>
      <protection locked="0"/>
    </xf>
    <xf numFmtId="0" fontId="58" fillId="10" borderId="75" xfId="1" applyFill="1" applyBorder="1" applyAlignment="1" applyProtection="1">
      <alignment horizontal="center" vertical="center"/>
      <protection locked="0"/>
    </xf>
    <xf numFmtId="0" fontId="58" fillId="10" borderId="61" xfId="1" applyFill="1" applyBorder="1" applyAlignment="1" applyProtection="1">
      <alignment horizontal="center" vertical="center"/>
      <protection locked="0"/>
    </xf>
    <xf numFmtId="0" fontId="58" fillId="10" borderId="64" xfId="1" applyFill="1" applyBorder="1" applyAlignment="1" applyProtection="1">
      <alignment horizontal="center" vertical="center"/>
      <protection locked="0"/>
    </xf>
    <xf numFmtId="0" fontId="58" fillId="10" borderId="75" xfId="1" applyFill="1" applyBorder="1" applyAlignment="1" applyProtection="1">
      <alignment horizontal="center" vertical="center" wrapText="1"/>
      <protection locked="0"/>
    </xf>
    <xf numFmtId="0" fontId="58" fillId="0" borderId="58" xfId="1" applyBorder="1" applyAlignment="1" applyProtection="1">
      <alignment horizontal="center" vertical="center"/>
      <protection locked="0"/>
    </xf>
    <xf numFmtId="0" fontId="58" fillId="0" borderId="60" xfId="1" applyBorder="1" applyAlignment="1" applyProtection="1">
      <alignment horizontal="center" vertical="center"/>
      <protection locked="0"/>
    </xf>
    <xf numFmtId="0" fontId="58" fillId="0" borderId="64" xfId="1" applyBorder="1" applyAlignment="1">
      <alignment horizontal="center" vertical="center"/>
    </xf>
    <xf numFmtId="0" fontId="58" fillId="0" borderId="65" xfId="1" applyBorder="1" applyAlignment="1">
      <alignment horizontal="center" vertical="center"/>
    </xf>
    <xf numFmtId="0" fontId="58" fillId="0" borderId="59" xfId="1" applyBorder="1" applyAlignment="1" applyProtection="1">
      <alignment horizontal="center" vertical="center"/>
      <protection locked="0"/>
    </xf>
    <xf numFmtId="0" fontId="58" fillId="10" borderId="58" xfId="1" applyFill="1" applyBorder="1" applyAlignment="1" applyProtection="1">
      <alignment horizontal="center" vertical="center"/>
      <protection locked="0"/>
    </xf>
    <xf numFmtId="0" fontId="58" fillId="10" borderId="59" xfId="1" applyFill="1" applyBorder="1" applyAlignment="1" applyProtection="1">
      <alignment horizontal="center" vertical="center"/>
      <protection locked="0"/>
    </xf>
    <xf numFmtId="0" fontId="58" fillId="10" borderId="60" xfId="1" applyFill="1" applyBorder="1" applyAlignment="1" applyProtection="1">
      <alignment horizontal="center" vertical="center"/>
      <protection locked="0"/>
    </xf>
    <xf numFmtId="0" fontId="173" fillId="0" borderId="58" xfId="1" applyFont="1" applyBorder="1" applyAlignment="1">
      <alignment horizontal="distributed" vertical="center" shrinkToFit="1"/>
    </xf>
    <xf numFmtId="0" fontId="173" fillId="0" borderId="60" xfId="1" applyFont="1" applyBorder="1" applyAlignment="1">
      <alignment horizontal="distributed" vertical="center" shrinkToFit="1"/>
    </xf>
    <xf numFmtId="0" fontId="90" fillId="0" borderId="58" xfId="0" applyFont="1" applyBorder="1" applyAlignment="1">
      <alignment horizontal="center" vertical="center"/>
    </xf>
    <xf numFmtId="0" fontId="90" fillId="0" borderId="60" xfId="0" applyFont="1" applyBorder="1" applyAlignment="1">
      <alignment horizontal="center" vertical="center"/>
    </xf>
    <xf numFmtId="0" fontId="169" fillId="0" borderId="0" xfId="1" applyFont="1" applyAlignment="1">
      <alignment horizontal="left" vertical="top" wrapText="1"/>
    </xf>
    <xf numFmtId="0" fontId="169" fillId="0" borderId="74" xfId="1" applyFont="1" applyBorder="1" applyAlignment="1">
      <alignment horizontal="left" vertical="top" wrapText="1"/>
    </xf>
    <xf numFmtId="0" fontId="169" fillId="0" borderId="35" xfId="1" applyFont="1" applyBorder="1" applyAlignment="1">
      <alignment horizontal="left" vertical="top" wrapText="1"/>
    </xf>
    <xf numFmtId="0" fontId="169" fillId="0" borderId="65" xfId="1" applyFont="1" applyBorder="1" applyAlignment="1">
      <alignment horizontal="left" vertical="top" wrapText="1"/>
    </xf>
    <xf numFmtId="0" fontId="58" fillId="0" borderId="75" xfId="1" applyBorder="1" applyAlignment="1">
      <alignment horizontal="left"/>
    </xf>
    <xf numFmtId="0" fontId="58" fillId="0" borderId="80" xfId="1" applyBorder="1" applyAlignment="1">
      <alignment horizontal="left"/>
    </xf>
    <xf numFmtId="0" fontId="58" fillId="0" borderId="76" xfId="1" applyBorder="1" applyAlignment="1">
      <alignment horizontal="left"/>
    </xf>
    <xf numFmtId="0" fontId="173" fillId="0" borderId="53" xfId="1" applyFont="1" applyBorder="1" applyAlignment="1">
      <alignment horizontal="distributed" vertical="center" wrapText="1" shrinkToFit="1"/>
    </xf>
    <xf numFmtId="0" fontId="173" fillId="0" borderId="52" xfId="1" applyFont="1" applyBorder="1" applyAlignment="1">
      <alignment horizontal="distributed" vertical="center" shrinkToFit="1"/>
    </xf>
    <xf numFmtId="0" fontId="58" fillId="0" borderId="61" xfId="1" applyBorder="1" applyAlignment="1">
      <alignment horizontal="left"/>
    </xf>
    <xf numFmtId="0" fontId="58" fillId="0" borderId="0" xfId="1" applyAlignment="1">
      <alignment horizontal="left"/>
    </xf>
    <xf numFmtId="0" fontId="58" fillId="0" borderId="74" xfId="1" applyBorder="1" applyAlignment="1">
      <alignment horizontal="left"/>
    </xf>
    <xf numFmtId="0" fontId="176" fillId="0" borderId="114" xfId="1" applyFont="1" applyBorder="1" applyAlignment="1">
      <alignment horizontal="center" vertical="center" wrapText="1" shrinkToFit="1"/>
    </xf>
    <xf numFmtId="0" fontId="176" fillId="0" borderId="115" xfId="1" applyFont="1" applyBorder="1" applyAlignment="1">
      <alignment horizontal="center" vertical="center" wrapText="1" shrinkToFit="1"/>
    </xf>
    <xf numFmtId="0" fontId="176" fillId="0" borderId="64" xfId="1" applyFont="1" applyBorder="1" applyAlignment="1">
      <alignment horizontal="center" vertical="center" wrapText="1" shrinkToFit="1"/>
    </xf>
    <xf numFmtId="0" fontId="176" fillId="0" borderId="65" xfId="1" applyFont="1" applyBorder="1" applyAlignment="1">
      <alignment horizontal="center" vertical="center" wrapText="1" shrinkToFit="1"/>
    </xf>
    <xf numFmtId="0" fontId="177" fillId="0" borderId="61" xfId="1" applyFont="1" applyBorder="1" applyAlignment="1">
      <alignment horizontal="left" vertical="center" wrapText="1"/>
    </xf>
    <xf numFmtId="0" fontId="177" fillId="0" borderId="0" xfId="1" applyFont="1" applyAlignment="1">
      <alignment horizontal="left" vertical="center" wrapText="1"/>
    </xf>
    <xf numFmtId="0" fontId="177" fillId="0" borderId="74" xfId="1" applyFont="1" applyBorder="1" applyAlignment="1">
      <alignment horizontal="left" vertical="center" wrapText="1"/>
    </xf>
    <xf numFmtId="0" fontId="177" fillId="0" borderId="64" xfId="1" applyFont="1" applyBorder="1" applyAlignment="1">
      <alignment horizontal="left" vertical="center" wrapText="1"/>
    </xf>
    <xf numFmtId="0" fontId="177" fillId="0" borderId="35" xfId="1" applyFont="1" applyBorder="1" applyAlignment="1">
      <alignment horizontal="left" vertical="center" wrapText="1"/>
    </xf>
    <xf numFmtId="0" fontId="177" fillId="0" borderId="65" xfId="1" applyFont="1" applyBorder="1" applyAlignment="1">
      <alignment horizontal="left" vertical="center" wrapText="1"/>
    </xf>
    <xf numFmtId="0" fontId="58" fillId="0" borderId="0" xfId="1" applyAlignment="1">
      <alignment horizontal="center" vertical="center"/>
    </xf>
    <xf numFmtId="0" fontId="58" fillId="0" borderId="98" xfId="1" applyBorder="1" applyAlignment="1">
      <alignment horizontal="center" vertical="center"/>
    </xf>
    <xf numFmtId="0" fontId="58" fillId="0" borderId="95" xfId="1" applyBorder="1" applyAlignment="1">
      <alignment horizontal="center" vertical="center"/>
    </xf>
    <xf numFmtId="0" fontId="58" fillId="0" borderId="98" xfId="1" applyBorder="1" applyAlignment="1">
      <alignment horizontal="distributed" vertical="center"/>
    </xf>
    <xf numFmtId="0" fontId="58" fillId="0" borderId="95" xfId="1" applyBorder="1" applyAlignment="1">
      <alignment horizontal="distributed" vertical="center"/>
    </xf>
    <xf numFmtId="0" fontId="58" fillId="0" borderId="61" xfId="1" applyBorder="1" applyProtection="1">
      <alignment vertical="center"/>
      <protection locked="0"/>
    </xf>
    <xf numFmtId="0" fontId="58" fillId="0" borderId="64" xfId="1" applyBorder="1" applyProtection="1">
      <alignment vertical="center"/>
      <protection locked="0"/>
    </xf>
    <xf numFmtId="0" fontId="58" fillId="0" borderId="74" xfId="1" applyBorder="1" applyProtection="1">
      <alignment vertical="center"/>
      <protection locked="0"/>
    </xf>
    <xf numFmtId="0" fontId="58" fillId="0" borderId="0" xfId="1" applyProtection="1">
      <alignment vertical="center"/>
      <protection locked="0"/>
    </xf>
    <xf numFmtId="0" fontId="173" fillId="0" borderId="92" xfId="1" applyFont="1" applyBorder="1" applyAlignment="1">
      <alignment horizontal="distributed" vertical="center" shrinkToFit="1"/>
    </xf>
    <xf numFmtId="0" fontId="58" fillId="0" borderId="35" xfId="1" applyBorder="1" applyProtection="1">
      <alignment vertical="center"/>
      <protection locked="0"/>
    </xf>
    <xf numFmtId="0" fontId="58" fillId="0" borderId="65" xfId="1" applyBorder="1" applyProtection="1">
      <alignment vertical="center"/>
      <protection locked="0"/>
    </xf>
    <xf numFmtId="0" fontId="58" fillId="0" borderId="61" xfId="1" applyBorder="1" applyAlignment="1" applyProtection="1">
      <alignment horizontal="center" vertical="center" wrapText="1"/>
      <protection locked="0"/>
    </xf>
    <xf numFmtId="0" fontId="58" fillId="0" borderId="74" xfId="1" applyBorder="1" applyAlignment="1" applyProtection="1">
      <alignment horizontal="center" vertical="center"/>
      <protection locked="0"/>
    </xf>
    <xf numFmtId="0" fontId="58" fillId="0" borderId="64" xfId="1" applyBorder="1" applyAlignment="1" applyProtection="1">
      <alignment horizontal="center" vertical="center"/>
      <protection locked="0"/>
    </xf>
    <xf numFmtId="0" fontId="58" fillId="0" borderId="65" xfId="1" applyBorder="1" applyAlignment="1" applyProtection="1">
      <alignment horizontal="center" vertical="center"/>
      <protection locked="0"/>
    </xf>
    <xf numFmtId="0" fontId="58" fillId="0" borderId="100" xfId="1" applyBorder="1" applyProtection="1">
      <alignment vertical="center"/>
      <protection locked="0"/>
    </xf>
    <xf numFmtId="0" fontId="58" fillId="0" borderId="110" xfId="1" applyBorder="1" applyProtection="1">
      <alignment vertical="center"/>
      <protection locked="0"/>
    </xf>
    <xf numFmtId="0" fontId="58" fillId="0" borderId="101" xfId="1" applyBorder="1" applyProtection="1">
      <alignment vertical="center"/>
      <protection locked="0"/>
    </xf>
    <xf numFmtId="0" fontId="58" fillId="0" borderId="111" xfId="1" applyBorder="1" applyProtection="1">
      <alignment vertical="center"/>
      <protection locked="0"/>
    </xf>
    <xf numFmtId="0" fontId="58" fillId="0" borderId="90" xfId="1" applyBorder="1" applyProtection="1">
      <alignment vertical="center"/>
      <protection locked="0"/>
    </xf>
    <xf numFmtId="0" fontId="58" fillId="0" borderId="91" xfId="1" applyBorder="1" applyProtection="1">
      <alignment vertical="center"/>
      <protection locked="0"/>
    </xf>
    <xf numFmtId="0" fontId="58" fillId="0" borderId="85" xfId="1" applyBorder="1" applyProtection="1">
      <alignment vertical="center"/>
      <protection locked="0"/>
    </xf>
    <xf numFmtId="0" fontId="58" fillId="0" borderId="86" xfId="1" applyBorder="1" applyProtection="1">
      <alignment vertical="center"/>
      <protection locked="0"/>
    </xf>
    <xf numFmtId="0" fontId="171" fillId="0" borderId="80" xfId="1" applyFont="1" applyBorder="1" applyAlignment="1">
      <alignment horizontal="center" vertical="center" wrapText="1"/>
    </xf>
    <xf numFmtId="0" fontId="171" fillId="0" borderId="80" xfId="1" applyFont="1" applyBorder="1" applyAlignment="1">
      <alignment horizontal="center" vertical="center"/>
    </xf>
    <xf numFmtId="0" fontId="171" fillId="0" borderId="0" xfId="1" applyFont="1" applyAlignment="1">
      <alignment horizontal="center" vertical="center"/>
    </xf>
    <xf numFmtId="176" fontId="168" fillId="0" borderId="119" xfId="1" applyNumberFormat="1" applyFont="1" applyBorder="1" applyAlignment="1">
      <alignment horizontal="center" vertical="center" shrinkToFit="1"/>
    </xf>
    <xf numFmtId="176" fontId="168" fillId="0" borderId="84" xfId="1" applyNumberFormat="1" applyFont="1" applyBorder="1" applyAlignment="1">
      <alignment horizontal="center" vertical="center" shrinkToFit="1"/>
    </xf>
    <xf numFmtId="176" fontId="168" fillId="0" borderId="120" xfId="1" applyNumberFormat="1" applyFont="1" applyBorder="1" applyAlignment="1">
      <alignment horizontal="center" vertical="center" shrinkToFit="1"/>
    </xf>
    <xf numFmtId="176" fontId="165" fillId="0" borderId="75" xfId="1" applyNumberFormat="1" applyFont="1" applyBorder="1" applyAlignment="1">
      <alignment horizontal="left" vertical="center"/>
    </xf>
    <xf numFmtId="176" fontId="165" fillId="0" borderId="80" xfId="1" applyNumberFormat="1" applyFont="1" applyBorder="1" applyAlignment="1">
      <alignment horizontal="left" vertical="center"/>
    </xf>
    <xf numFmtId="176" fontId="165" fillId="0" borderId="76" xfId="1" applyNumberFormat="1" applyFont="1" applyBorder="1" applyAlignment="1">
      <alignment horizontal="left" vertical="center"/>
    </xf>
    <xf numFmtId="176" fontId="165" fillId="0" borderId="61" xfId="1" applyNumberFormat="1" applyFont="1" applyBorder="1" applyAlignment="1">
      <alignment horizontal="left" vertical="center"/>
    </xf>
    <xf numFmtId="176" fontId="165" fillId="0" borderId="0" xfId="1" applyNumberFormat="1" applyFont="1" applyAlignment="1">
      <alignment horizontal="left" vertical="center"/>
    </xf>
    <xf numFmtId="176" fontId="165" fillId="0" borderId="74" xfId="1" applyNumberFormat="1" applyFont="1" applyBorder="1" applyAlignment="1">
      <alignment horizontal="left" vertical="center"/>
    </xf>
    <xf numFmtId="176" fontId="168" fillId="0" borderId="61" xfId="1" applyNumberFormat="1" applyFont="1" applyBorder="1" applyAlignment="1" applyProtection="1">
      <alignment horizontal="center" vertical="center" shrinkToFit="1"/>
      <protection locked="0"/>
    </xf>
    <xf numFmtId="176" fontId="168" fillId="0" borderId="0" xfId="1" applyNumberFormat="1" applyFont="1" applyAlignment="1" applyProtection="1">
      <alignment horizontal="center" vertical="center" shrinkToFit="1"/>
      <protection locked="0"/>
    </xf>
    <xf numFmtId="176" fontId="168" fillId="0" borderId="64" xfId="1" applyNumberFormat="1" applyFont="1" applyBorder="1" applyAlignment="1" applyProtection="1">
      <alignment horizontal="center" vertical="center" shrinkToFit="1"/>
      <protection locked="0"/>
    </xf>
    <xf numFmtId="176" fontId="168" fillId="0" borderId="35" xfId="1" applyNumberFormat="1" applyFont="1" applyBorder="1" applyAlignment="1" applyProtection="1">
      <alignment horizontal="center" vertical="center" shrinkToFit="1"/>
      <protection locked="0"/>
    </xf>
    <xf numFmtId="0" fontId="105" fillId="0" borderId="121" xfId="0" applyFont="1" applyBorder="1" applyAlignment="1">
      <alignment horizontal="center" vertical="center"/>
    </xf>
    <xf numFmtId="0" fontId="105" fillId="0" borderId="122" xfId="0" applyFont="1" applyBorder="1" applyAlignment="1">
      <alignment horizontal="center" vertical="center"/>
    </xf>
    <xf numFmtId="0" fontId="105" fillId="0" borderId="123" xfId="0" applyFont="1" applyBorder="1" applyAlignment="1">
      <alignment horizontal="center" vertical="center"/>
    </xf>
    <xf numFmtId="0" fontId="58" fillId="0" borderId="65" xfId="1" applyBorder="1">
      <alignment vertical="center"/>
    </xf>
    <xf numFmtId="0" fontId="90" fillId="0" borderId="124" xfId="0" applyFont="1" applyBorder="1" applyAlignment="1">
      <alignment horizontal="center" vertical="center"/>
    </xf>
    <xf numFmtId="0" fontId="90" fillId="0" borderId="125" xfId="0" applyFont="1" applyBorder="1" applyAlignment="1">
      <alignment horizontal="center" vertical="center"/>
    </xf>
    <xf numFmtId="0" fontId="58" fillId="0" borderId="75" xfId="1" applyBorder="1" applyAlignment="1" applyProtection="1">
      <alignment horizontal="center" vertical="center"/>
      <protection locked="0"/>
    </xf>
    <xf numFmtId="0" fontId="58" fillId="0" borderId="76" xfId="1" applyBorder="1" applyAlignment="1" applyProtection="1">
      <alignment horizontal="center" vertical="center"/>
      <protection locked="0"/>
    </xf>
    <xf numFmtId="0" fontId="58" fillId="0" borderId="61" xfId="1" applyBorder="1" applyAlignment="1" applyProtection="1">
      <alignment horizontal="center" vertical="center"/>
      <protection locked="0"/>
    </xf>
    <xf numFmtId="0" fontId="58" fillId="0" borderId="80" xfId="1" applyBorder="1" applyAlignment="1" applyProtection="1">
      <alignment horizontal="center" vertical="center"/>
      <protection locked="0"/>
    </xf>
    <xf numFmtId="0" fontId="58" fillId="0" borderId="0" xfId="1" applyAlignment="1" applyProtection="1">
      <alignment horizontal="center" vertical="center"/>
      <protection locked="0"/>
    </xf>
    <xf numFmtId="0" fontId="58" fillId="0" borderId="35" xfId="1" applyBorder="1" applyAlignment="1" applyProtection="1">
      <alignment horizontal="center" vertical="center"/>
      <protection locked="0"/>
    </xf>
    <xf numFmtId="0" fontId="58" fillId="0" borderId="95" xfId="1" applyBorder="1" applyAlignment="1" applyProtection="1">
      <alignment horizontal="center" vertical="center"/>
      <protection locked="0"/>
    </xf>
    <xf numFmtId="0" fontId="58" fillId="0" borderId="99" xfId="1" applyBorder="1" applyAlignment="1" applyProtection="1">
      <alignment horizontal="center" vertical="center"/>
      <protection locked="0"/>
    </xf>
    <xf numFmtId="0" fontId="58" fillId="0" borderId="98" xfId="1" applyBorder="1" applyAlignment="1" applyProtection="1">
      <alignment horizontal="center" vertical="center"/>
      <protection locked="0"/>
    </xf>
    <xf numFmtId="0" fontId="58" fillId="10" borderId="80" xfId="1" applyFill="1" applyBorder="1" applyAlignment="1" applyProtection="1">
      <alignment horizontal="center" vertical="center"/>
      <protection locked="0"/>
    </xf>
    <xf numFmtId="0" fontId="58" fillId="10" borderId="76" xfId="1" applyFill="1" applyBorder="1" applyAlignment="1" applyProtection="1">
      <alignment horizontal="center" vertical="center"/>
      <protection locked="0"/>
    </xf>
    <xf numFmtId="0" fontId="58" fillId="10" borderId="0" xfId="1" applyFill="1" applyAlignment="1" applyProtection="1">
      <alignment horizontal="center" vertical="center"/>
      <protection locked="0"/>
    </xf>
    <xf numFmtId="0" fontId="58" fillId="10" borderId="74" xfId="1" applyFill="1" applyBorder="1" applyAlignment="1" applyProtection="1">
      <alignment horizontal="center" vertical="center"/>
      <protection locked="0"/>
    </xf>
    <xf numFmtId="0" fontId="58" fillId="10" borderId="35" xfId="1" applyFill="1" applyBorder="1" applyAlignment="1" applyProtection="1">
      <alignment horizontal="center" vertical="center"/>
      <protection locked="0"/>
    </xf>
    <xf numFmtId="0" fontId="58" fillId="10" borderId="65" xfId="1" applyFill="1" applyBorder="1" applyAlignment="1" applyProtection="1">
      <alignment horizontal="center" vertical="center"/>
      <protection locked="0"/>
    </xf>
    <xf numFmtId="0" fontId="176" fillId="10" borderId="95" xfId="1" applyFont="1" applyFill="1" applyBorder="1" applyAlignment="1" applyProtection="1">
      <alignment horizontal="center" vertical="center" wrapText="1"/>
      <protection locked="0"/>
    </xf>
    <xf numFmtId="0" fontId="176" fillId="10" borderId="99" xfId="1" applyFont="1" applyFill="1" applyBorder="1" applyAlignment="1" applyProtection="1">
      <alignment horizontal="center" vertical="center" wrapText="1"/>
      <protection locked="0"/>
    </xf>
    <xf numFmtId="0" fontId="176" fillId="10" borderId="98" xfId="1" applyFont="1" applyFill="1" applyBorder="1" applyAlignment="1" applyProtection="1">
      <alignment horizontal="center" vertical="center" wrapText="1"/>
      <protection locked="0"/>
    </xf>
    <xf numFmtId="0" fontId="58" fillId="0" borderId="58" xfId="1" applyBorder="1" applyAlignment="1" applyProtection="1">
      <alignment horizontal="center" vertical="center" shrinkToFit="1"/>
      <protection locked="0"/>
    </xf>
    <xf numFmtId="0" fontId="58" fillId="0" borderId="60" xfId="1" applyBorder="1" applyAlignment="1" applyProtection="1">
      <alignment horizontal="center" vertical="center" shrinkToFit="1"/>
      <protection locked="0"/>
    </xf>
    <xf numFmtId="0" fontId="58" fillId="0" borderId="53" xfId="1" applyBorder="1" applyAlignment="1" applyProtection="1">
      <alignment horizontal="center" vertical="center"/>
      <protection locked="0"/>
    </xf>
    <xf numFmtId="0" fontId="58" fillId="0" borderId="52" xfId="1" applyBorder="1" applyAlignment="1" applyProtection="1">
      <alignment horizontal="center" vertical="center"/>
      <protection locked="0"/>
    </xf>
    <xf numFmtId="0" fontId="58" fillId="0" borderId="128" xfId="1" applyBorder="1" applyAlignment="1" applyProtection="1">
      <alignment horizontal="center" vertical="center"/>
      <protection locked="0"/>
    </xf>
    <xf numFmtId="0" fontId="58" fillId="10" borderId="53" xfId="1" applyFill="1" applyBorder="1" applyAlignment="1" applyProtection="1">
      <alignment horizontal="center" vertical="center"/>
      <protection locked="0"/>
    </xf>
    <xf numFmtId="0" fontId="58" fillId="10" borderId="128" xfId="1" applyFill="1" applyBorder="1" applyAlignment="1" applyProtection="1">
      <alignment horizontal="center" vertical="center"/>
      <protection locked="0"/>
    </xf>
    <xf numFmtId="0" fontId="58" fillId="10" borderId="52" xfId="1" applyFill="1" applyBorder="1" applyAlignment="1" applyProtection="1">
      <alignment horizontal="center" vertical="center"/>
      <protection locked="0"/>
    </xf>
    <xf numFmtId="0" fontId="58" fillId="0" borderId="114" xfId="1" applyBorder="1" applyAlignment="1" applyProtection="1">
      <alignment horizontal="center" vertical="center" wrapText="1"/>
      <protection locked="0"/>
    </xf>
    <xf numFmtId="0" fontId="58" fillId="0" borderId="115" xfId="1" applyBorder="1" applyAlignment="1" applyProtection="1">
      <alignment horizontal="center" vertical="center" wrapText="1"/>
      <protection locked="0"/>
    </xf>
    <xf numFmtId="0" fontId="58" fillId="0" borderId="64" xfId="1" applyBorder="1" applyAlignment="1" applyProtection="1">
      <alignment horizontal="center" vertical="center" wrapText="1"/>
      <protection locked="0"/>
    </xf>
    <xf numFmtId="0" fontId="58" fillId="0" borderId="65" xfId="1" applyBorder="1" applyAlignment="1" applyProtection="1">
      <alignment horizontal="center" vertical="center" wrapText="1"/>
      <protection locked="0"/>
    </xf>
    <xf numFmtId="0" fontId="58" fillId="10" borderId="75" xfId="1" applyFill="1" applyBorder="1" applyAlignment="1" applyProtection="1">
      <alignment horizontal="center" vertical="center" shrinkToFit="1"/>
      <protection locked="0"/>
    </xf>
    <xf numFmtId="0" fontId="58" fillId="10" borderId="61" xfId="1" applyFill="1" applyBorder="1" applyAlignment="1" applyProtection="1">
      <alignment horizontal="center" vertical="center" shrinkToFit="1"/>
      <protection locked="0"/>
    </xf>
    <xf numFmtId="0" fontId="58" fillId="10" borderId="64" xfId="1" applyFill="1" applyBorder="1" applyAlignment="1" applyProtection="1">
      <alignment horizontal="center" vertical="center" shrinkToFit="1"/>
      <protection locked="0"/>
    </xf>
    <xf numFmtId="0" fontId="58" fillId="10" borderId="95" xfId="1" applyFill="1" applyBorder="1" applyAlignment="1" applyProtection="1">
      <alignment horizontal="center" vertical="center"/>
      <protection locked="0"/>
    </xf>
    <xf numFmtId="0" fontId="58" fillId="10" borderId="99" xfId="1" applyFill="1" applyBorder="1" applyAlignment="1" applyProtection="1">
      <alignment horizontal="center" vertical="center"/>
      <protection locked="0"/>
    </xf>
    <xf numFmtId="0" fontId="58" fillId="10" borderId="98" xfId="1" applyFill="1" applyBorder="1" applyAlignment="1" applyProtection="1">
      <alignment horizontal="center" vertical="center"/>
      <protection locked="0"/>
    </xf>
    <xf numFmtId="0" fontId="58" fillId="0" borderId="75" xfId="1" applyBorder="1" applyAlignment="1" applyProtection="1">
      <alignment horizontal="center" vertical="center" wrapText="1"/>
      <protection locked="0"/>
    </xf>
    <xf numFmtId="0" fontId="58" fillId="0" borderId="114" xfId="1" applyBorder="1" applyAlignment="1" applyProtection="1">
      <alignment horizontal="center" vertical="center"/>
      <protection locked="0"/>
    </xf>
    <xf numFmtId="0" fontId="58" fillId="0" borderId="116" xfId="1" applyBorder="1" applyAlignment="1" applyProtection="1">
      <alignment horizontal="center" vertical="center"/>
      <protection locked="0"/>
    </xf>
    <xf numFmtId="0" fontId="58" fillId="0" borderId="115" xfId="1" applyBorder="1" applyAlignment="1" applyProtection="1">
      <alignment horizontal="center" vertical="center"/>
      <protection locked="0"/>
    </xf>
    <xf numFmtId="0" fontId="58" fillId="10" borderId="114" xfId="1" applyFill="1" applyBorder="1" applyAlignment="1" applyProtection="1">
      <alignment horizontal="center" vertical="center" wrapText="1"/>
      <protection locked="0"/>
    </xf>
    <xf numFmtId="0" fontId="58" fillId="10" borderId="116" xfId="1" applyFill="1" applyBorder="1" applyAlignment="1" applyProtection="1">
      <alignment horizontal="center" vertical="center"/>
      <protection locked="0"/>
    </xf>
    <xf numFmtId="0" fontId="176" fillId="10" borderId="114" xfId="1" applyFont="1" applyFill="1" applyBorder="1" applyAlignment="1" applyProtection="1">
      <alignment horizontal="center" vertical="center" wrapText="1"/>
      <protection locked="0"/>
    </xf>
    <xf numFmtId="0" fontId="176" fillId="10" borderId="64" xfId="1" applyFont="1" applyFill="1" applyBorder="1" applyAlignment="1" applyProtection="1">
      <alignment horizontal="center" vertical="center"/>
      <protection locked="0"/>
    </xf>
    <xf numFmtId="0" fontId="58" fillId="10" borderId="114" xfId="1" applyFill="1" applyBorder="1" applyAlignment="1" applyProtection="1">
      <alignment horizontal="center" vertical="center"/>
      <protection locked="0"/>
    </xf>
    <xf numFmtId="0" fontId="58" fillId="10" borderId="115" xfId="1" applyFill="1" applyBorder="1" applyAlignment="1" applyProtection="1">
      <alignment horizontal="center" vertical="center"/>
      <protection locked="0"/>
    </xf>
    <xf numFmtId="0" fontId="58" fillId="10" borderId="53" xfId="1" applyFill="1" applyBorder="1" applyAlignment="1" applyProtection="1">
      <alignment horizontal="center" vertical="center" shrinkToFit="1"/>
      <protection locked="0"/>
    </xf>
    <xf numFmtId="0" fontId="58" fillId="10" borderId="52" xfId="1" applyFill="1" applyBorder="1" applyAlignment="1" applyProtection="1">
      <alignment horizontal="center" vertical="center" shrinkToFit="1"/>
      <protection locked="0"/>
    </xf>
    <xf numFmtId="0" fontId="58" fillId="10" borderId="128" xfId="1" applyFill="1" applyBorder="1" applyAlignment="1" applyProtection="1">
      <alignment horizontal="center" vertical="center" shrinkToFit="1"/>
      <protection locked="0"/>
    </xf>
    <xf numFmtId="0" fontId="79" fillId="0" borderId="0" xfId="1" applyFont="1" applyAlignment="1">
      <alignment horizontal="left" vertical="center"/>
    </xf>
    <xf numFmtId="176" fontId="78" fillId="0" borderId="0" xfId="1" applyNumberFormat="1" applyFont="1" applyAlignment="1">
      <alignment horizontal="right" wrapText="1"/>
    </xf>
    <xf numFmtId="176" fontId="79" fillId="0" borderId="0" xfId="1" applyNumberFormat="1" applyFont="1" applyAlignment="1">
      <alignment horizontal="left" wrapText="1"/>
    </xf>
    <xf numFmtId="176" fontId="79" fillId="0" borderId="0" xfId="1" applyNumberFormat="1" applyFont="1" applyAlignment="1">
      <alignment horizontal="left" vertical="center" wrapText="1"/>
    </xf>
    <xf numFmtId="176" fontId="79" fillId="0" borderId="74" xfId="1" applyNumberFormat="1" applyFont="1" applyBorder="1" applyAlignment="1">
      <alignment horizontal="left" vertical="center" wrapText="1"/>
    </xf>
    <xf numFmtId="0" fontId="181" fillId="0" borderId="0" xfId="1" applyFont="1" applyAlignment="1">
      <alignment horizontal="justify" vertical="center"/>
    </xf>
    <xf numFmtId="0" fontId="183" fillId="0" borderId="75" xfId="1" applyFont="1" applyBorder="1" applyAlignment="1">
      <alignment horizontal="center" vertical="center" wrapText="1"/>
    </xf>
    <xf numFmtId="0" fontId="184" fillId="0" borderId="80" xfId="1" applyFont="1" applyBorder="1" applyAlignment="1">
      <alignment horizontal="center" vertical="center" wrapText="1"/>
    </xf>
    <xf numFmtId="0" fontId="184" fillId="0" borderId="76" xfId="1" applyFont="1" applyBorder="1" applyAlignment="1">
      <alignment horizontal="center" vertical="center" wrapText="1"/>
    </xf>
    <xf numFmtId="0" fontId="185" fillId="0" borderId="61" xfId="0" applyFont="1" applyBorder="1" applyAlignment="1">
      <alignment horizontal="left" vertical="center"/>
    </xf>
    <xf numFmtId="0" fontId="185" fillId="0" borderId="0" xfId="0" applyFont="1" applyAlignment="1">
      <alignment horizontal="left" vertical="center"/>
    </xf>
    <xf numFmtId="176" fontId="78" fillId="0" borderId="0" xfId="1" applyNumberFormat="1" applyFont="1" applyAlignment="1">
      <alignment horizontal="center" vertical="center" shrinkToFit="1"/>
    </xf>
    <xf numFmtId="0" fontId="78" fillId="0" borderId="61" xfId="1" applyFont="1" applyBorder="1" applyAlignment="1">
      <alignment horizontal="justify" vertical="center" wrapText="1"/>
    </xf>
    <xf numFmtId="0" fontId="78" fillId="0" borderId="0" xfId="1" applyFont="1" applyAlignment="1">
      <alignment horizontal="justify" vertical="center" wrapText="1"/>
    </xf>
    <xf numFmtId="0" fontId="78" fillId="0" borderId="74" xfId="1" applyFont="1" applyBorder="1" applyAlignment="1">
      <alignment horizontal="justify" vertical="center" wrapText="1"/>
    </xf>
    <xf numFmtId="0" fontId="78" fillId="0" borderId="58" xfId="1" applyFont="1" applyBorder="1" applyAlignment="1">
      <alignment horizontal="center" vertical="center" shrinkToFit="1"/>
    </xf>
    <xf numFmtId="0" fontId="78" fillId="0" borderId="59" xfId="1" applyFont="1" applyBorder="1" applyAlignment="1">
      <alignment horizontal="center" vertical="center" shrinkToFit="1"/>
    </xf>
    <xf numFmtId="176" fontId="79" fillId="0" borderId="58" xfId="1" applyNumberFormat="1" applyFont="1" applyBorder="1" applyAlignment="1">
      <alignment horizontal="center" vertical="center" wrapText="1"/>
    </xf>
    <xf numFmtId="176" fontId="79" fillId="0" borderId="59" xfId="1" applyNumberFormat="1" applyFont="1" applyBorder="1" applyAlignment="1">
      <alignment horizontal="center" vertical="center" wrapText="1"/>
    </xf>
    <xf numFmtId="176" fontId="79" fillId="0" borderId="60" xfId="1" applyNumberFormat="1" applyFont="1" applyBorder="1" applyAlignment="1">
      <alignment horizontal="center" vertical="center" wrapText="1"/>
    </xf>
    <xf numFmtId="0" fontId="78" fillId="0" borderId="58" xfId="1" applyFont="1" applyBorder="1" applyAlignment="1">
      <alignment horizontal="center" vertical="center" wrapText="1"/>
    </xf>
    <xf numFmtId="0" fontId="78" fillId="0" borderId="59" xfId="1" applyFont="1" applyBorder="1" applyAlignment="1">
      <alignment horizontal="center" vertical="center" wrapText="1"/>
    </xf>
    <xf numFmtId="176" fontId="79" fillId="0" borderId="58" xfId="1" applyNumberFormat="1" applyFont="1" applyBorder="1" applyAlignment="1">
      <alignment horizontal="right" vertical="center" shrinkToFit="1"/>
    </xf>
    <xf numFmtId="176" fontId="79" fillId="0" borderId="59" xfId="1" applyNumberFormat="1" applyFont="1" applyBorder="1" applyAlignment="1">
      <alignment horizontal="right" vertical="center" shrinkToFit="1"/>
    </xf>
    <xf numFmtId="176" fontId="79" fillId="0" borderId="59" xfId="1" applyNumberFormat="1" applyFont="1" applyBorder="1" applyAlignment="1">
      <alignment horizontal="right" vertical="center" wrapText="1"/>
    </xf>
    <xf numFmtId="176" fontId="79" fillId="0" borderId="0" xfId="1" applyNumberFormat="1" applyFont="1" applyAlignment="1">
      <alignment horizontal="center" vertical="center"/>
    </xf>
    <xf numFmtId="176" fontId="79" fillId="0" borderId="0" xfId="0" applyNumberFormat="1" applyFont="1" applyAlignment="1">
      <alignment horizontal="center" vertical="center"/>
    </xf>
    <xf numFmtId="0" fontId="189" fillId="0" borderId="61" xfId="1" applyFont="1" applyBorder="1" applyAlignment="1">
      <alignment horizontal="justify" vertical="center" wrapText="1"/>
    </xf>
    <xf numFmtId="0" fontId="189" fillId="0" borderId="0" xfId="1" applyFont="1" applyAlignment="1">
      <alignment horizontal="justify" vertical="center" wrapText="1"/>
    </xf>
    <xf numFmtId="0" fontId="189" fillId="0" borderId="74" xfId="1" applyFont="1" applyBorder="1" applyAlignment="1">
      <alignment horizontal="justify" vertical="center" wrapText="1"/>
    </xf>
    <xf numFmtId="0" fontId="54" fillId="0" borderId="59" xfId="1" applyFont="1" applyBorder="1" applyAlignment="1">
      <alignment horizontal="center" vertical="center" wrapText="1"/>
    </xf>
    <xf numFmtId="176" fontId="79" fillId="0" borderId="80" xfId="1" applyNumberFormat="1" applyFont="1" applyBorder="1" applyAlignment="1">
      <alignment horizontal="center" vertical="center" wrapText="1"/>
    </xf>
    <xf numFmtId="0" fontId="78" fillId="0" borderId="61" xfId="1" applyFont="1" applyBorder="1" applyAlignment="1">
      <alignment horizontal="center" vertical="center" wrapText="1"/>
    </xf>
    <xf numFmtId="0" fontId="78" fillId="0" borderId="0" xfId="1" applyFont="1" applyAlignment="1">
      <alignment horizontal="center" vertical="center" wrapText="1"/>
    </xf>
    <xf numFmtId="176" fontId="82" fillId="0" borderId="92" xfId="1" applyNumberFormat="1" applyFont="1" applyBorder="1" applyAlignment="1">
      <alignment horizontal="center" vertical="center" wrapText="1"/>
    </xf>
    <xf numFmtId="176" fontId="82" fillId="0" borderId="58" xfId="1" applyNumberFormat="1" applyFont="1" applyBorder="1" applyAlignment="1">
      <alignment horizontal="center" vertical="center" wrapText="1"/>
    </xf>
    <xf numFmtId="176" fontId="82" fillId="0" borderId="15" xfId="1" applyNumberFormat="1" applyFont="1" applyBorder="1" applyAlignment="1">
      <alignment horizontal="center" vertical="center"/>
    </xf>
    <xf numFmtId="176" fontId="82" fillId="0" borderId="16" xfId="1" applyNumberFormat="1" applyFont="1" applyBorder="1" applyAlignment="1">
      <alignment horizontal="center" vertical="center"/>
    </xf>
    <xf numFmtId="176" fontId="82" fillId="0" borderId="18" xfId="1" applyNumberFormat="1" applyFont="1" applyBorder="1" applyAlignment="1">
      <alignment horizontal="center" vertical="center"/>
    </xf>
    <xf numFmtId="176" fontId="82" fillId="0" borderId="75" xfId="1" applyNumberFormat="1" applyFont="1" applyBorder="1" applyAlignment="1">
      <alignment horizontal="center" vertical="center" wrapText="1"/>
    </xf>
    <xf numFmtId="176" fontId="82" fillId="0" borderId="80" xfId="1" applyNumberFormat="1" applyFont="1" applyBorder="1" applyAlignment="1">
      <alignment horizontal="center" vertical="center" wrapText="1"/>
    </xf>
    <xf numFmtId="176" fontId="82" fillId="0" borderId="61" xfId="1" applyNumberFormat="1" applyFont="1" applyBorder="1" applyAlignment="1">
      <alignment horizontal="center" vertical="center" wrapText="1"/>
    </xf>
    <xf numFmtId="176" fontId="82" fillId="0" borderId="0" xfId="1" applyNumberFormat="1" applyFont="1" applyAlignment="1">
      <alignment horizontal="center" vertical="center" wrapText="1"/>
    </xf>
    <xf numFmtId="176" fontId="82" fillId="0" borderId="76" xfId="1" applyNumberFormat="1" applyFont="1" applyBorder="1" applyAlignment="1">
      <alignment horizontal="center" vertical="center" wrapText="1"/>
    </xf>
    <xf numFmtId="176" fontId="82" fillId="0" borderId="74" xfId="1" applyNumberFormat="1" applyFont="1" applyBorder="1" applyAlignment="1">
      <alignment horizontal="center" vertical="center" wrapText="1"/>
    </xf>
    <xf numFmtId="176" fontId="82" fillId="0" borderId="59" xfId="1" applyNumberFormat="1" applyFont="1" applyBorder="1" applyAlignment="1">
      <alignment horizontal="center" vertical="center" wrapText="1"/>
    </xf>
    <xf numFmtId="176" fontId="82" fillId="0" borderId="66" xfId="1" applyNumberFormat="1" applyFont="1" applyBorder="1" applyAlignment="1">
      <alignment horizontal="center" vertical="center" wrapText="1"/>
    </xf>
    <xf numFmtId="176" fontId="82" fillId="0" borderId="40" xfId="1" applyNumberFormat="1" applyFont="1" applyBorder="1" applyAlignment="1">
      <alignment horizontal="center" vertical="center" wrapText="1"/>
    </xf>
    <xf numFmtId="176" fontId="82" fillId="0" borderId="62" xfId="1" applyNumberFormat="1" applyFont="1" applyBorder="1" applyAlignment="1">
      <alignment horizontal="center" vertical="center" wrapText="1"/>
    </xf>
    <xf numFmtId="176" fontId="82" fillId="0" borderId="35" xfId="1" applyNumberFormat="1" applyFont="1" applyBorder="1" applyAlignment="1">
      <alignment horizontal="center" vertical="center" wrapText="1"/>
    </xf>
    <xf numFmtId="176" fontId="82" fillId="0" borderId="21" xfId="1" applyNumberFormat="1" applyFont="1" applyBorder="1" applyAlignment="1">
      <alignment horizontal="center" vertical="center" wrapText="1"/>
    </xf>
    <xf numFmtId="176" fontId="82" fillId="0" borderId="22" xfId="1" applyNumberFormat="1" applyFont="1" applyBorder="1" applyAlignment="1">
      <alignment horizontal="center" vertical="center" wrapText="1"/>
    </xf>
    <xf numFmtId="176" fontId="82" fillId="0" borderId="41" xfId="1" applyNumberFormat="1" applyFont="1" applyBorder="1" applyAlignment="1">
      <alignment horizontal="center" vertical="center" wrapText="1"/>
    </xf>
    <xf numFmtId="176" fontId="82" fillId="0" borderId="63" xfId="1" applyNumberFormat="1" applyFont="1" applyBorder="1" applyAlignment="1">
      <alignment horizontal="center" vertical="center" wrapText="1"/>
    </xf>
    <xf numFmtId="176" fontId="82" fillId="0" borderId="21" xfId="1" applyNumberFormat="1" applyFont="1" applyBorder="1" applyAlignment="1">
      <alignment horizontal="center" vertical="center"/>
    </xf>
    <xf numFmtId="176" fontId="82" fillId="0" borderId="22" xfId="1" applyNumberFormat="1" applyFont="1" applyBorder="1" applyAlignment="1">
      <alignment horizontal="center" vertical="center"/>
    </xf>
    <xf numFmtId="176" fontId="82" fillId="0" borderId="41" xfId="1" applyNumberFormat="1" applyFont="1" applyBorder="1" applyAlignment="1">
      <alignment horizontal="center" vertical="center"/>
    </xf>
    <xf numFmtId="176" fontId="82" fillId="0" borderId="62" xfId="1" applyNumberFormat="1" applyFont="1" applyBorder="1" applyAlignment="1">
      <alignment horizontal="center" vertical="center"/>
    </xf>
    <xf numFmtId="176" fontId="82" fillId="0" borderId="35" xfId="1" applyNumberFormat="1" applyFont="1" applyBorder="1" applyAlignment="1">
      <alignment horizontal="center" vertical="center"/>
    </xf>
    <xf numFmtId="176" fontId="82" fillId="0" borderId="63" xfId="1" applyNumberFormat="1" applyFont="1" applyBorder="1" applyAlignment="1">
      <alignment horizontal="center" vertical="center"/>
    </xf>
    <xf numFmtId="0" fontId="79" fillId="0" borderId="95" xfId="1" applyFont="1" applyBorder="1" applyAlignment="1">
      <alignment horizontal="center" vertical="center" textRotation="255" shrinkToFit="1"/>
    </xf>
    <xf numFmtId="0" fontId="79" fillId="0" borderId="98" xfId="1" applyFont="1" applyBorder="1" applyAlignment="1">
      <alignment horizontal="center" vertical="center" textRotation="255" shrinkToFit="1"/>
    </xf>
    <xf numFmtId="0" fontId="79" fillId="0" borderId="58" xfId="1" applyFont="1" applyBorder="1" applyAlignment="1">
      <alignment horizontal="center" vertical="center" wrapText="1"/>
    </xf>
    <xf numFmtId="0" fontId="79" fillId="0" borderId="60" xfId="1" applyFont="1" applyBorder="1" applyAlignment="1">
      <alignment horizontal="center" vertical="center" wrapText="1"/>
    </xf>
    <xf numFmtId="176" fontId="191" fillId="0" borderId="58" xfId="1" applyNumberFormat="1" applyFont="1" applyBorder="1" applyAlignment="1">
      <alignment horizontal="center" vertical="center" wrapText="1"/>
    </xf>
    <xf numFmtId="176" fontId="191" fillId="0" borderId="59" xfId="1" applyNumberFormat="1" applyFont="1" applyBorder="1" applyAlignment="1">
      <alignment horizontal="center" vertical="center" wrapText="1"/>
    </xf>
    <xf numFmtId="176" fontId="191" fillId="0" borderId="60" xfId="1" applyNumberFormat="1" applyFont="1" applyBorder="1" applyAlignment="1">
      <alignment horizontal="center" vertical="center" wrapText="1"/>
    </xf>
    <xf numFmtId="176" fontId="191" fillId="0" borderId="66" xfId="1" applyNumberFormat="1" applyFont="1" applyBorder="1" applyAlignment="1">
      <alignment horizontal="center" vertical="center" wrapText="1"/>
    </xf>
    <xf numFmtId="176" fontId="191" fillId="21" borderId="67" xfId="1" applyNumberFormat="1" applyFont="1" applyFill="1" applyBorder="1" applyAlignment="1" applyProtection="1">
      <alignment horizontal="center" vertical="center" wrapText="1"/>
      <protection locked="0"/>
    </xf>
    <xf numFmtId="176" fontId="191" fillId="21" borderId="59" xfId="1" applyNumberFormat="1" applyFont="1" applyFill="1" applyBorder="1" applyAlignment="1" applyProtection="1">
      <alignment horizontal="center" vertical="center" wrapText="1"/>
      <protection locked="0"/>
    </xf>
    <xf numFmtId="176" fontId="191" fillId="21" borderId="66" xfId="1" applyNumberFormat="1" applyFont="1" applyFill="1" applyBorder="1" applyAlignment="1" applyProtection="1">
      <alignment horizontal="center" vertical="center" wrapText="1"/>
      <protection locked="0"/>
    </xf>
    <xf numFmtId="176" fontId="191" fillId="0" borderId="35" xfId="1" applyNumberFormat="1" applyFont="1" applyBorder="1" applyAlignment="1">
      <alignment horizontal="center" vertical="center" wrapText="1"/>
    </xf>
    <xf numFmtId="176" fontId="191" fillId="0" borderId="63" xfId="1" applyNumberFormat="1" applyFont="1" applyBorder="1" applyAlignment="1">
      <alignment horizontal="center" vertical="center" wrapText="1"/>
    </xf>
    <xf numFmtId="0" fontId="79" fillId="22" borderId="58" xfId="1" applyFont="1" applyFill="1" applyBorder="1" applyAlignment="1">
      <alignment horizontal="center" vertical="center" wrapText="1"/>
    </xf>
    <xf numFmtId="0" fontId="79" fillId="22" borderId="60" xfId="1" applyFont="1" applyFill="1" applyBorder="1" applyAlignment="1">
      <alignment horizontal="center" vertical="center" wrapText="1"/>
    </xf>
    <xf numFmtId="176" fontId="191" fillId="22" borderId="58" xfId="1" applyNumberFormat="1" applyFont="1" applyFill="1" applyBorder="1" applyAlignment="1">
      <alignment horizontal="center" vertical="center" wrapText="1"/>
    </xf>
    <xf numFmtId="176" fontId="191" fillId="22" borderId="59" xfId="1" applyNumberFormat="1" applyFont="1" applyFill="1" applyBorder="1" applyAlignment="1">
      <alignment horizontal="center" vertical="center" wrapText="1"/>
    </xf>
    <xf numFmtId="176" fontId="191" fillId="22" borderId="60" xfId="1" applyNumberFormat="1" applyFont="1" applyFill="1" applyBorder="1" applyAlignment="1">
      <alignment horizontal="center" vertical="center" wrapText="1"/>
    </xf>
    <xf numFmtId="176" fontId="191" fillId="22" borderId="66" xfId="1" applyNumberFormat="1" applyFont="1" applyFill="1" applyBorder="1" applyAlignment="1">
      <alignment horizontal="center" vertical="center" wrapText="1"/>
    </xf>
    <xf numFmtId="176" fontId="191" fillId="23" borderId="45" xfId="1" applyNumberFormat="1" applyFont="1" applyFill="1" applyBorder="1" applyAlignment="1" applyProtection="1">
      <alignment horizontal="center" vertical="center" wrapText="1"/>
      <protection locked="0"/>
    </xf>
    <xf numFmtId="176" fontId="191" fillId="23" borderId="38" xfId="1" applyNumberFormat="1" applyFont="1" applyFill="1" applyBorder="1" applyAlignment="1" applyProtection="1">
      <alignment horizontal="center" vertical="center" wrapText="1"/>
      <protection locked="0"/>
    </xf>
    <xf numFmtId="176" fontId="191" fillId="23" borderId="39" xfId="1" applyNumberFormat="1" applyFont="1" applyFill="1" applyBorder="1" applyAlignment="1" applyProtection="1">
      <alignment horizontal="center" vertical="center" wrapText="1"/>
      <protection locked="0"/>
    </xf>
    <xf numFmtId="176" fontId="191" fillId="22" borderId="38" xfId="1" applyNumberFormat="1" applyFont="1" applyFill="1" applyBorder="1" applyAlignment="1">
      <alignment horizontal="center" vertical="center" wrapText="1"/>
    </xf>
    <xf numFmtId="176" fontId="191" fillId="22" borderId="39" xfId="1" applyNumberFormat="1" applyFont="1" applyFill="1" applyBorder="1" applyAlignment="1">
      <alignment horizontal="center" vertical="center" wrapText="1"/>
    </xf>
    <xf numFmtId="0" fontId="79" fillId="0" borderId="99" xfId="1" applyFont="1" applyBorder="1" applyAlignment="1">
      <alignment horizontal="center" vertical="center" textRotation="255" shrinkToFit="1"/>
    </xf>
    <xf numFmtId="176" fontId="191" fillId="0" borderId="61" xfId="1" applyNumberFormat="1" applyFont="1" applyBorder="1" applyAlignment="1">
      <alignment horizontal="center" vertical="center" wrapText="1"/>
    </xf>
    <xf numFmtId="176" fontId="191" fillId="0" borderId="0" xfId="1" applyNumberFormat="1" applyFont="1" applyAlignment="1">
      <alignment horizontal="center" vertical="center" wrapText="1"/>
    </xf>
    <xf numFmtId="176" fontId="191" fillId="0" borderId="74" xfId="1" applyNumberFormat="1" applyFont="1" applyBorder="1" applyAlignment="1">
      <alignment horizontal="center" vertical="center" wrapText="1"/>
    </xf>
    <xf numFmtId="176" fontId="191" fillId="22" borderId="75" xfId="1" applyNumberFormat="1" applyFont="1" applyFill="1" applyBorder="1" applyAlignment="1">
      <alignment horizontal="center" vertical="center" wrapText="1"/>
    </xf>
    <xf numFmtId="176" fontId="191" fillId="22" borderId="80" xfId="1" applyNumberFormat="1" applyFont="1" applyFill="1" applyBorder="1" applyAlignment="1">
      <alignment horizontal="center" vertical="center" wrapText="1"/>
    </xf>
    <xf numFmtId="176" fontId="191" fillId="22" borderId="76" xfId="1" applyNumberFormat="1" applyFont="1" applyFill="1" applyBorder="1" applyAlignment="1">
      <alignment horizontal="center" vertical="center" wrapText="1"/>
    </xf>
    <xf numFmtId="0" fontId="79" fillId="0" borderId="64" xfId="1" applyFont="1" applyBorder="1" applyAlignment="1">
      <alignment horizontal="center" vertical="center" wrapText="1"/>
    </xf>
    <xf numFmtId="0" fontId="79" fillId="0" borderId="65" xfId="1" applyFont="1" applyBorder="1" applyAlignment="1">
      <alignment horizontal="center" vertical="center" wrapText="1"/>
    </xf>
    <xf numFmtId="1" fontId="191" fillId="0" borderId="61" xfId="1" applyNumberFormat="1" applyFont="1" applyBorder="1" applyAlignment="1">
      <alignment horizontal="center" vertical="center" wrapText="1"/>
    </xf>
    <xf numFmtId="1" fontId="191" fillId="0" borderId="0" xfId="1" applyNumberFormat="1" applyFont="1" applyAlignment="1">
      <alignment horizontal="center" vertical="center" wrapText="1"/>
    </xf>
    <xf numFmtId="1" fontId="191" fillId="0" borderId="64" xfId="1" applyNumberFormat="1" applyFont="1" applyBorder="1" applyAlignment="1">
      <alignment horizontal="center" vertical="center" wrapText="1"/>
    </xf>
    <xf numFmtId="1" fontId="191" fillId="0" borderId="35" xfId="1" applyNumberFormat="1" applyFont="1" applyBorder="1" applyAlignment="1">
      <alignment horizontal="center" vertical="center" wrapText="1"/>
    </xf>
    <xf numFmtId="1" fontId="191" fillId="0" borderId="63" xfId="1" applyNumberFormat="1" applyFont="1" applyBorder="1" applyAlignment="1">
      <alignment horizontal="center" vertical="center" wrapText="1"/>
    </xf>
    <xf numFmtId="176" fontId="191" fillId="8" borderId="62" xfId="1" applyNumberFormat="1" applyFont="1" applyFill="1" applyBorder="1" applyAlignment="1">
      <alignment horizontal="center" vertical="center" wrapText="1"/>
    </xf>
    <xf numFmtId="176" fontId="191" fillId="8" borderId="35" xfId="1" applyNumberFormat="1" applyFont="1" applyFill="1" applyBorder="1" applyAlignment="1">
      <alignment horizontal="center" vertical="center" wrapText="1"/>
    </xf>
    <xf numFmtId="0" fontId="79" fillId="22" borderId="53" xfId="1" applyFont="1" applyFill="1" applyBorder="1" applyAlignment="1">
      <alignment horizontal="center" vertical="center" wrapText="1"/>
    </xf>
    <xf numFmtId="0" fontId="79" fillId="22" borderId="52" xfId="1" applyFont="1" applyFill="1" applyBorder="1" applyAlignment="1">
      <alignment horizontal="center" vertical="center" wrapText="1"/>
    </xf>
    <xf numFmtId="176" fontId="191" fillId="22" borderId="53" xfId="1" applyNumberFormat="1" applyFont="1" applyFill="1" applyBorder="1" applyAlignment="1">
      <alignment horizontal="center" vertical="center" wrapText="1"/>
    </xf>
    <xf numFmtId="176" fontId="191" fillId="22" borderId="128" xfId="1" applyNumberFormat="1" applyFont="1" applyFill="1" applyBorder="1" applyAlignment="1">
      <alignment horizontal="center" vertical="center" wrapText="1"/>
    </xf>
    <xf numFmtId="176" fontId="191" fillId="22" borderId="52" xfId="1" applyNumberFormat="1" applyFont="1" applyFill="1" applyBorder="1" applyAlignment="1">
      <alignment horizontal="center" vertical="center" wrapText="1"/>
    </xf>
    <xf numFmtId="176" fontId="191" fillId="22" borderId="51" xfId="1" applyNumberFormat="1" applyFont="1" applyFill="1" applyBorder="1" applyAlignment="1">
      <alignment horizontal="center" vertical="center" wrapText="1"/>
    </xf>
    <xf numFmtId="176" fontId="191" fillId="23" borderId="50" xfId="1" applyNumberFormat="1" applyFont="1" applyFill="1" applyBorder="1" applyAlignment="1" applyProtection="1">
      <alignment horizontal="center" vertical="center" wrapText="1"/>
      <protection locked="0"/>
    </xf>
    <xf numFmtId="176" fontId="191" fillId="23" borderId="128" xfId="1" applyNumberFormat="1" applyFont="1" applyFill="1" applyBorder="1" applyAlignment="1" applyProtection="1">
      <alignment horizontal="center" vertical="center" wrapText="1"/>
      <protection locked="0"/>
    </xf>
    <xf numFmtId="176" fontId="191" fillId="23" borderId="51" xfId="1" applyNumberFormat="1" applyFont="1" applyFill="1" applyBorder="1" applyAlignment="1" applyProtection="1">
      <alignment horizontal="center" vertical="center" wrapText="1"/>
      <protection locked="0"/>
    </xf>
    <xf numFmtId="0" fontId="79" fillId="0" borderId="127" xfId="1" applyFont="1" applyBorder="1" applyAlignment="1">
      <alignment horizontal="center" vertical="center" textRotation="255" shrinkToFit="1"/>
    </xf>
    <xf numFmtId="176" fontId="191" fillId="0" borderId="75" xfId="1" applyNumberFormat="1" applyFont="1" applyBorder="1" applyAlignment="1">
      <alignment horizontal="center" vertical="center" wrapText="1"/>
    </xf>
    <xf numFmtId="176" fontId="191" fillId="0" borderId="80" xfId="1" applyNumberFormat="1" applyFont="1" applyBorder="1" applyAlignment="1">
      <alignment horizontal="center" vertical="center" wrapText="1"/>
    </xf>
    <xf numFmtId="176" fontId="191" fillId="0" borderId="76" xfId="1" applyNumberFormat="1" applyFont="1" applyBorder="1" applyAlignment="1">
      <alignment horizontal="center" vertical="center" wrapText="1"/>
    </xf>
    <xf numFmtId="176" fontId="191" fillId="8" borderId="63" xfId="1" applyNumberFormat="1" applyFont="1" applyFill="1" applyBorder="1" applyAlignment="1">
      <alignment horizontal="center" vertical="center" wrapText="1"/>
    </xf>
    <xf numFmtId="1" fontId="191" fillId="22" borderId="58" xfId="1" applyNumberFormat="1" applyFont="1" applyFill="1" applyBorder="1" applyAlignment="1">
      <alignment horizontal="center" vertical="center" wrapText="1"/>
    </xf>
    <xf numFmtId="1" fontId="191" fillId="22" borderId="59" xfId="1" applyNumberFormat="1" applyFont="1" applyFill="1" applyBorder="1" applyAlignment="1">
      <alignment horizontal="center" vertical="center" wrapText="1"/>
    </xf>
    <xf numFmtId="1" fontId="191" fillId="22" borderId="60" xfId="1" applyNumberFormat="1" applyFont="1" applyFill="1" applyBorder="1" applyAlignment="1">
      <alignment horizontal="center" vertical="center" wrapText="1"/>
    </xf>
    <xf numFmtId="1" fontId="191" fillId="22" borderId="66" xfId="1" applyNumberFormat="1" applyFont="1" applyFill="1" applyBorder="1" applyAlignment="1">
      <alignment horizontal="center" vertical="center" wrapText="1"/>
    </xf>
    <xf numFmtId="176" fontId="191" fillId="22" borderId="45" xfId="1" applyNumberFormat="1" applyFont="1" applyFill="1" applyBorder="1" applyAlignment="1">
      <alignment horizontal="center" vertical="center" wrapText="1"/>
    </xf>
    <xf numFmtId="176" fontId="193" fillId="0" borderId="35" xfId="0" applyNumberFormat="1" applyFont="1" applyBorder="1" applyAlignment="1">
      <alignment horizontal="center" vertical="center"/>
    </xf>
    <xf numFmtId="0" fontId="54" fillId="0" borderId="0" xfId="1" applyFont="1" applyAlignment="1">
      <alignment vertical="center" wrapText="1"/>
    </xf>
    <xf numFmtId="0" fontId="54" fillId="0" borderId="0" xfId="1" applyFont="1" applyAlignment="1">
      <alignment horizontal="left" vertical="center"/>
    </xf>
    <xf numFmtId="0" fontId="192" fillId="0" borderId="95" xfId="1" applyFont="1" applyBorder="1" applyAlignment="1">
      <alignment horizontal="center" vertical="center" wrapText="1"/>
    </xf>
    <xf numFmtId="0" fontId="192" fillId="0" borderId="99" xfId="1" applyFont="1" applyBorder="1" applyAlignment="1">
      <alignment horizontal="center" vertical="center" wrapText="1"/>
    </xf>
    <xf numFmtId="0" fontId="54" fillId="0" borderId="99" xfId="1" applyFont="1" applyBorder="1" applyAlignment="1">
      <alignment horizontal="center" vertical="center" wrapText="1"/>
    </xf>
    <xf numFmtId="0" fontId="54" fillId="0" borderId="98" xfId="1" applyFont="1" applyBorder="1" applyAlignment="1">
      <alignment horizontal="center" vertical="center" wrapText="1"/>
    </xf>
    <xf numFmtId="0" fontId="78" fillId="0" borderId="75" xfId="1" applyFont="1" applyBorder="1" applyAlignment="1">
      <alignment horizontal="right" vertical="center" wrapText="1"/>
    </xf>
    <xf numFmtId="0" fontId="78" fillId="0" borderId="80" xfId="1" applyFont="1" applyBorder="1" applyAlignment="1">
      <alignment horizontal="right" vertical="center" wrapText="1"/>
    </xf>
    <xf numFmtId="0" fontId="78" fillId="0" borderId="61" xfId="1" applyFont="1" applyBorder="1" applyAlignment="1">
      <alignment horizontal="right" vertical="center" wrapText="1"/>
    </xf>
    <xf numFmtId="0" fontId="78" fillId="0" borderId="0" xfId="1" applyFont="1" applyAlignment="1">
      <alignment horizontal="right" vertical="center" wrapText="1"/>
    </xf>
    <xf numFmtId="176" fontId="193" fillId="0" borderId="0" xfId="1" applyNumberFormat="1" applyFont="1" applyAlignment="1">
      <alignment horizontal="left" wrapText="1"/>
    </xf>
    <xf numFmtId="0" fontId="193" fillId="0" borderId="22" xfId="1" applyFont="1" applyBorder="1" applyAlignment="1">
      <alignment horizontal="center" vertical="center"/>
    </xf>
    <xf numFmtId="176" fontId="193" fillId="0" borderId="0" xfId="1" applyNumberFormat="1" applyFont="1" applyAlignment="1">
      <alignment horizontal="left" vertical="center" wrapText="1"/>
    </xf>
    <xf numFmtId="0" fontId="78" fillId="0" borderId="64" xfId="1" applyFont="1" applyBorder="1" applyAlignment="1">
      <alignment horizontal="right" vertical="center" wrapText="1"/>
    </xf>
    <xf numFmtId="0" fontId="78" fillId="0" borderId="35" xfId="1" applyFont="1" applyBorder="1" applyAlignment="1">
      <alignment horizontal="right" vertical="center" wrapText="1"/>
    </xf>
    <xf numFmtId="176" fontId="193" fillId="0" borderId="35" xfId="1" applyNumberFormat="1" applyFont="1" applyBorder="1" applyAlignment="1">
      <alignment horizontal="center" vertical="center" wrapText="1"/>
    </xf>
  </cellXfs>
  <cellStyles count="3">
    <cellStyle name="標準" xfId="0" builtinId="0"/>
    <cellStyle name="標準 2" xfId="2" xr:uid="{52F3291C-2876-4F69-BFCF-A74FCAD4230E}"/>
    <cellStyle name="標準 4" xfId="1" xr:uid="{8376A0AC-105F-45B9-A11B-CB2162FF4C6A}"/>
  </cellStyles>
  <dxfs count="37">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6350</xdr:colOff>
      <xdr:row>13</xdr:row>
      <xdr:rowOff>9525</xdr:rowOff>
    </xdr:from>
    <xdr:to>
      <xdr:col>11</xdr:col>
      <xdr:colOff>6350</xdr:colOff>
      <xdr:row>14</xdr:row>
      <xdr:rowOff>0</xdr:rowOff>
    </xdr:to>
    <xdr:cxnSp macro="">
      <xdr:nvCxnSpPr>
        <xdr:cNvPr id="2" name="直線矢印コネクタ 1">
          <a:extLst>
            <a:ext uri="{FF2B5EF4-FFF2-40B4-BE49-F238E27FC236}">
              <a16:creationId xmlns:a16="http://schemas.microsoft.com/office/drawing/2014/main" id="{58B2B737-AA4E-4B75-B1BB-B82EC3808846}"/>
            </a:ext>
          </a:extLst>
        </xdr:cNvPr>
        <xdr:cNvCxnSpPr/>
      </xdr:nvCxnSpPr>
      <xdr:spPr>
        <a:xfrm>
          <a:off x="3968750" y="3429000"/>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384175</xdr:colOff>
      <xdr:row>13</xdr:row>
      <xdr:rowOff>12700</xdr:rowOff>
    </xdr:from>
    <xdr:to>
      <xdr:col>33</xdr:col>
      <xdr:colOff>384175</xdr:colOff>
      <xdr:row>14</xdr:row>
      <xdr:rowOff>12700</xdr:rowOff>
    </xdr:to>
    <xdr:cxnSp macro="">
      <xdr:nvCxnSpPr>
        <xdr:cNvPr id="3" name="直線矢印コネクタ 2">
          <a:extLst>
            <a:ext uri="{FF2B5EF4-FFF2-40B4-BE49-F238E27FC236}">
              <a16:creationId xmlns:a16="http://schemas.microsoft.com/office/drawing/2014/main" id="{59511051-397D-4834-B2F9-2B8502511B6A}"/>
            </a:ext>
          </a:extLst>
        </xdr:cNvPr>
        <xdr:cNvCxnSpPr/>
      </xdr:nvCxnSpPr>
      <xdr:spPr>
        <a:xfrm>
          <a:off x="12938125" y="343217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13</xdr:row>
      <xdr:rowOff>15874</xdr:rowOff>
    </xdr:from>
    <xdr:to>
      <xdr:col>20</xdr:col>
      <xdr:colOff>0</xdr:colOff>
      <xdr:row>14</xdr:row>
      <xdr:rowOff>6349</xdr:rowOff>
    </xdr:to>
    <xdr:cxnSp macro="">
      <xdr:nvCxnSpPr>
        <xdr:cNvPr id="4" name="直線矢印コネクタ 3">
          <a:extLst>
            <a:ext uri="{FF2B5EF4-FFF2-40B4-BE49-F238E27FC236}">
              <a16:creationId xmlns:a16="http://schemas.microsoft.com/office/drawing/2014/main" id="{4FB1BED5-E75C-41A0-8BE5-B53D6AF57CBE}"/>
            </a:ext>
          </a:extLst>
        </xdr:cNvPr>
        <xdr:cNvCxnSpPr/>
      </xdr:nvCxnSpPr>
      <xdr:spPr>
        <a:xfrm>
          <a:off x="7477125" y="3435349"/>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58</xdr:row>
      <xdr:rowOff>9525</xdr:rowOff>
    </xdr:from>
    <xdr:to>
      <xdr:col>11</xdr:col>
      <xdr:colOff>6350</xdr:colOff>
      <xdr:row>59</xdr:row>
      <xdr:rowOff>0</xdr:rowOff>
    </xdr:to>
    <xdr:cxnSp macro="">
      <xdr:nvCxnSpPr>
        <xdr:cNvPr id="5" name="直線矢印コネクタ 4">
          <a:extLst>
            <a:ext uri="{FF2B5EF4-FFF2-40B4-BE49-F238E27FC236}">
              <a16:creationId xmlns:a16="http://schemas.microsoft.com/office/drawing/2014/main" id="{3A719777-A108-4058-8212-12693A92A2C1}"/>
            </a:ext>
          </a:extLst>
        </xdr:cNvPr>
        <xdr:cNvCxnSpPr/>
      </xdr:nvCxnSpPr>
      <xdr:spPr>
        <a:xfrm>
          <a:off x="3968750" y="15078075"/>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15875</xdr:colOff>
      <xdr:row>58</xdr:row>
      <xdr:rowOff>0</xdr:rowOff>
    </xdr:from>
    <xdr:to>
      <xdr:col>35</xdr:col>
      <xdr:colOff>15875</xdr:colOff>
      <xdr:row>58</xdr:row>
      <xdr:rowOff>276225</xdr:rowOff>
    </xdr:to>
    <xdr:cxnSp macro="">
      <xdr:nvCxnSpPr>
        <xdr:cNvPr id="6" name="直線矢印コネクタ 5">
          <a:extLst>
            <a:ext uri="{FF2B5EF4-FFF2-40B4-BE49-F238E27FC236}">
              <a16:creationId xmlns:a16="http://schemas.microsoft.com/office/drawing/2014/main" id="{8CD9ED21-AFFA-4FEF-876A-760B90DBA5B9}"/>
            </a:ext>
          </a:extLst>
        </xdr:cNvPr>
        <xdr:cNvCxnSpPr/>
      </xdr:nvCxnSpPr>
      <xdr:spPr>
        <a:xfrm>
          <a:off x="13350875" y="15068550"/>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58</xdr:row>
      <xdr:rowOff>15874</xdr:rowOff>
    </xdr:from>
    <xdr:to>
      <xdr:col>20</xdr:col>
      <xdr:colOff>0</xdr:colOff>
      <xdr:row>59</xdr:row>
      <xdr:rowOff>6349</xdr:rowOff>
    </xdr:to>
    <xdr:cxnSp macro="">
      <xdr:nvCxnSpPr>
        <xdr:cNvPr id="7" name="直線矢印コネクタ 6">
          <a:extLst>
            <a:ext uri="{FF2B5EF4-FFF2-40B4-BE49-F238E27FC236}">
              <a16:creationId xmlns:a16="http://schemas.microsoft.com/office/drawing/2014/main" id="{43EE88F3-1484-48CD-A6AF-92F01CDEEC50}"/>
            </a:ext>
          </a:extLst>
        </xdr:cNvPr>
        <xdr:cNvCxnSpPr/>
      </xdr:nvCxnSpPr>
      <xdr:spPr>
        <a:xfrm>
          <a:off x="7477125" y="15084424"/>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27</xdr:row>
      <xdr:rowOff>476250</xdr:rowOff>
    </xdr:from>
    <xdr:to>
      <xdr:col>3</xdr:col>
      <xdr:colOff>152400</xdr:colOff>
      <xdr:row>28</xdr:row>
      <xdr:rowOff>9525</xdr:rowOff>
    </xdr:to>
    <xdr:sp macro="" textlink="">
      <xdr:nvSpPr>
        <xdr:cNvPr id="2" name="テキスト ボックス 1">
          <a:extLst>
            <a:ext uri="{FF2B5EF4-FFF2-40B4-BE49-F238E27FC236}">
              <a16:creationId xmlns:a16="http://schemas.microsoft.com/office/drawing/2014/main" id="{3D3BBBAB-55F0-4C52-A9CA-86980593729C}"/>
            </a:ext>
          </a:extLst>
        </xdr:cNvPr>
        <xdr:cNvSpPr txBox="1"/>
      </xdr:nvSpPr>
      <xdr:spPr>
        <a:xfrm>
          <a:off x="704850" y="10487025"/>
          <a:ext cx="1209675"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323850</xdr:colOff>
      <xdr:row>29</xdr:row>
      <xdr:rowOff>504825</xdr:rowOff>
    </xdr:from>
    <xdr:to>
      <xdr:col>3</xdr:col>
      <xdr:colOff>161925</xdr:colOff>
      <xdr:row>30</xdr:row>
      <xdr:rowOff>47625</xdr:rowOff>
    </xdr:to>
    <xdr:sp macro="" textlink="">
      <xdr:nvSpPr>
        <xdr:cNvPr id="3" name="テキスト ボックス 2">
          <a:extLst>
            <a:ext uri="{FF2B5EF4-FFF2-40B4-BE49-F238E27FC236}">
              <a16:creationId xmlns:a16="http://schemas.microsoft.com/office/drawing/2014/main" id="{4840041A-55DF-4B7C-B5A7-73C34D7835BC}"/>
            </a:ext>
          </a:extLst>
        </xdr:cNvPr>
        <xdr:cNvSpPr txBox="1"/>
      </xdr:nvSpPr>
      <xdr:spPr>
        <a:xfrm>
          <a:off x="714375" y="11582400"/>
          <a:ext cx="1209675" cy="76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333375</xdr:colOff>
      <xdr:row>31</xdr:row>
      <xdr:rowOff>485775</xdr:rowOff>
    </xdr:from>
    <xdr:to>
      <xdr:col>3</xdr:col>
      <xdr:colOff>171450</xdr:colOff>
      <xdr:row>32</xdr:row>
      <xdr:rowOff>66675</xdr:rowOff>
    </xdr:to>
    <xdr:sp macro="" textlink="">
      <xdr:nvSpPr>
        <xdr:cNvPr id="4" name="テキスト ボックス 3">
          <a:extLst>
            <a:ext uri="{FF2B5EF4-FFF2-40B4-BE49-F238E27FC236}">
              <a16:creationId xmlns:a16="http://schemas.microsoft.com/office/drawing/2014/main" id="{3BE190B2-976E-4ED0-B64D-01681A81C6BA}"/>
            </a:ext>
          </a:extLst>
        </xdr:cNvPr>
        <xdr:cNvSpPr txBox="1"/>
      </xdr:nvSpPr>
      <xdr:spPr>
        <a:xfrm>
          <a:off x="723900" y="12630150"/>
          <a:ext cx="120967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11</xdr:col>
      <xdr:colOff>72290</xdr:colOff>
      <xdr:row>0</xdr:row>
      <xdr:rowOff>125017</xdr:rowOff>
    </xdr:from>
    <xdr:to>
      <xdr:col>24</xdr:col>
      <xdr:colOff>13607</xdr:colOff>
      <xdr:row>0</xdr:row>
      <xdr:rowOff>571501</xdr:rowOff>
    </xdr:to>
    <xdr:sp macro="" textlink="">
      <xdr:nvSpPr>
        <xdr:cNvPr id="5" name="テキスト ボックス 4">
          <a:extLst>
            <a:ext uri="{FF2B5EF4-FFF2-40B4-BE49-F238E27FC236}">
              <a16:creationId xmlns:a16="http://schemas.microsoft.com/office/drawing/2014/main" id="{B0C54CE0-DDD0-4128-8E7A-5EB0520BBAE3}"/>
            </a:ext>
          </a:extLst>
        </xdr:cNvPr>
        <xdr:cNvSpPr txBox="1"/>
      </xdr:nvSpPr>
      <xdr:spPr>
        <a:xfrm>
          <a:off x="5130065" y="125017"/>
          <a:ext cx="5370567" cy="446484"/>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は施設入力欄です。</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60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12</xdr:col>
      <xdr:colOff>122462</xdr:colOff>
      <xdr:row>0</xdr:row>
      <xdr:rowOff>190500</xdr:rowOff>
    </xdr:from>
    <xdr:to>
      <xdr:col>13</xdr:col>
      <xdr:colOff>54427</xdr:colOff>
      <xdr:row>0</xdr:row>
      <xdr:rowOff>489857</xdr:rowOff>
    </xdr:to>
    <xdr:sp macro="" textlink="">
      <xdr:nvSpPr>
        <xdr:cNvPr id="6" name="正方形/長方形 5">
          <a:extLst>
            <a:ext uri="{FF2B5EF4-FFF2-40B4-BE49-F238E27FC236}">
              <a16:creationId xmlns:a16="http://schemas.microsoft.com/office/drawing/2014/main" id="{598E25D1-CC82-4AC3-BFA5-4F1AA2915518}"/>
            </a:ext>
          </a:extLst>
        </xdr:cNvPr>
        <xdr:cNvSpPr/>
      </xdr:nvSpPr>
      <xdr:spPr>
        <a:xfrm>
          <a:off x="5427887" y="190500"/>
          <a:ext cx="341540" cy="2993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5</xdr:row>
      <xdr:rowOff>166687</xdr:rowOff>
    </xdr:from>
    <xdr:to>
      <xdr:col>23</xdr:col>
      <xdr:colOff>123393</xdr:colOff>
      <xdr:row>9</xdr:row>
      <xdr:rowOff>90921</xdr:rowOff>
    </xdr:to>
    <xdr:sp macro="" textlink="">
      <xdr:nvSpPr>
        <xdr:cNvPr id="7" name="角丸四角形吹き出し 1">
          <a:extLst>
            <a:ext uri="{FF2B5EF4-FFF2-40B4-BE49-F238E27FC236}">
              <a16:creationId xmlns:a16="http://schemas.microsoft.com/office/drawing/2014/main" id="{2647C09E-DEFD-4678-965C-20FE64A6FC80}"/>
            </a:ext>
          </a:extLst>
        </xdr:cNvPr>
        <xdr:cNvSpPr/>
      </xdr:nvSpPr>
      <xdr:spPr>
        <a:xfrm>
          <a:off x="8024813" y="2238375"/>
          <a:ext cx="2147455" cy="1281546"/>
        </a:xfrm>
        <a:prstGeom prst="wedgeRoundRectCallout">
          <a:avLst>
            <a:gd name="adj1" fmla="val -74059"/>
            <a:gd name="adj2" fmla="val 15202"/>
            <a:gd name="adj3" fmla="val 16667"/>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t>※</a:t>
          </a:r>
          <a:r>
            <a:rPr kumimoji="1" lang="ja-JP" altLang="en-US" sz="2400"/>
            <a:t>押印不要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hin22\&#20849;&#26377;\&#65315;%20&#31038;&#25945;&#29677;\01%20R7\&#9733;&#22243;&#20307;&#35336;&#30011;&#26360;\R8&#24180;&#24230;&#29992;\&#22243;&#20307;&#12487;&#12540;&#12479;&#65288;R8&#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利用数記載表"/>
      <sheetName val="人数確認用"/>
      <sheetName val="◎施設管理"/>
      <sheetName val="入力ページ"/>
      <sheetName val="名簿入力"/>
      <sheetName val="⑥利用計画書"/>
      <sheetName val="①許可申請"/>
      <sheetName val="②精算予定"/>
      <sheetName val="③食事予定"/>
      <sheetName val="④物品発注"/>
      <sheetName val="⑤名簿"/>
      <sheetName val="名札印刷"/>
    </sheetNames>
    <sheetDataSet>
      <sheetData sheetId="0"/>
      <sheetData sheetId="1"/>
      <sheetData sheetId="2"/>
      <sheetData sheetId="3">
        <row r="5">
          <cell r="B5"/>
        </row>
        <row r="13">
          <cell r="O13">
            <v>31</v>
          </cell>
        </row>
      </sheetData>
      <sheetData sheetId="4"/>
      <sheetData sheetId="5">
        <row r="2">
          <cell r="D2" t="str">
            <v>不備あり</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9630-AF4D-43D8-87E4-85D27559E03A}">
  <sheetPr>
    <tabColor rgb="FFFFFF66"/>
    <pageSetUpPr fitToPage="1"/>
  </sheetPr>
  <dimension ref="A1:V140"/>
  <sheetViews>
    <sheetView showGridLines="0" zoomScale="110" zoomScaleNormal="110" zoomScaleSheetLayoutView="80" workbookViewId="0">
      <selection activeCell="L13" sqref="L13"/>
    </sheetView>
  </sheetViews>
  <sheetFormatPr defaultRowHeight="18.75"/>
  <cols>
    <col min="1" max="1" width="0.5" customWidth="1"/>
    <col min="2" max="5" width="13.75" customWidth="1"/>
    <col min="6" max="6" width="3.75" customWidth="1"/>
    <col min="7" max="7" width="6.25" customWidth="1"/>
    <col min="8" max="20" width="5.625" customWidth="1"/>
    <col min="21" max="21" width="5.5" customWidth="1"/>
  </cols>
  <sheetData>
    <row r="1" spans="2:22" ht="3" customHeight="1"/>
    <row r="2" spans="2:22" ht="18.75" customHeight="1">
      <c r="B2" s="467" t="s">
        <v>171</v>
      </c>
      <c r="C2" s="467"/>
      <c r="D2" s="467"/>
      <c r="E2" s="467"/>
      <c r="G2" s="468" t="s">
        <v>172</v>
      </c>
      <c r="H2" s="467"/>
      <c r="I2" s="467"/>
      <c r="J2" s="370" t="s">
        <v>173</v>
      </c>
      <c r="K2" s="371"/>
      <c r="L2" s="469" t="s">
        <v>174</v>
      </c>
      <c r="M2" s="469"/>
      <c r="N2" s="469"/>
      <c r="O2" s="469"/>
      <c r="P2" s="469"/>
      <c r="Q2" s="469"/>
      <c r="R2" s="469"/>
      <c r="S2" s="469"/>
      <c r="T2" s="469"/>
      <c r="U2" s="469"/>
      <c r="V2" s="259"/>
    </row>
    <row r="3" spans="2:22" ht="3.75" customHeight="1" thickBot="1">
      <c r="B3" s="372"/>
      <c r="C3" s="372"/>
      <c r="D3" s="372"/>
      <c r="E3" s="372"/>
      <c r="F3" s="373"/>
      <c r="G3" s="374"/>
      <c r="H3" s="375"/>
      <c r="I3" s="375"/>
      <c r="J3" s="375"/>
      <c r="K3" s="375"/>
      <c r="L3" s="375"/>
      <c r="M3" s="375"/>
      <c r="N3" s="375"/>
      <c r="O3" s="375"/>
      <c r="P3" s="375"/>
      <c r="Q3" s="375"/>
      <c r="R3" s="259"/>
    </row>
    <row r="4" spans="2:22" ht="18.75" customHeight="1" thickTop="1">
      <c r="B4" s="376" t="s">
        <v>175</v>
      </c>
      <c r="C4" s="377" t="s">
        <v>176</v>
      </c>
      <c r="D4" s="378"/>
      <c r="E4" s="379"/>
      <c r="F4" s="112"/>
      <c r="G4" s="470"/>
      <c r="H4" s="461" t="s">
        <v>54</v>
      </c>
      <c r="I4" s="461"/>
      <c r="J4" s="460"/>
      <c r="K4" s="459" t="s">
        <v>177</v>
      </c>
      <c r="L4" s="461"/>
      <c r="M4" s="461"/>
      <c r="N4" s="461"/>
      <c r="O4" s="461"/>
      <c r="P4" s="460"/>
      <c r="Q4" s="461" t="s">
        <v>178</v>
      </c>
      <c r="R4" s="461"/>
      <c r="S4" s="464"/>
      <c r="T4" s="259"/>
      <c r="U4" s="259"/>
    </row>
    <row r="5" spans="2:22" ht="18.75" customHeight="1">
      <c r="B5" s="380"/>
      <c r="C5" s="380">
        <v>45759</v>
      </c>
      <c r="D5" s="380"/>
      <c r="E5" s="381"/>
      <c r="F5" s="259"/>
      <c r="G5" s="471"/>
      <c r="H5" s="382" t="s">
        <v>179</v>
      </c>
      <c r="I5" s="383" t="s">
        <v>180</v>
      </c>
      <c r="J5" s="384" t="s">
        <v>181</v>
      </c>
      <c r="K5" s="385" t="s">
        <v>179</v>
      </c>
      <c r="L5" s="386" t="s">
        <v>182</v>
      </c>
      <c r="M5" s="383" t="s">
        <v>180</v>
      </c>
      <c r="N5" s="386" t="s">
        <v>182</v>
      </c>
      <c r="O5" s="383" t="s">
        <v>181</v>
      </c>
      <c r="P5" s="387" t="s">
        <v>182</v>
      </c>
      <c r="Q5" s="382" t="s">
        <v>179</v>
      </c>
      <c r="R5" s="383" t="s">
        <v>180</v>
      </c>
      <c r="S5" s="388" t="s">
        <v>181</v>
      </c>
      <c r="T5" s="259"/>
      <c r="U5" s="259"/>
    </row>
    <row r="6" spans="2:22" ht="18.75" customHeight="1">
      <c r="B6" s="380"/>
      <c r="C6" s="380">
        <v>45760</v>
      </c>
      <c r="D6" s="380"/>
      <c r="E6" s="380"/>
      <c r="F6" s="259"/>
      <c r="G6" s="389" t="s">
        <v>183</v>
      </c>
      <c r="H6" s="390">
        <v>100</v>
      </c>
      <c r="I6" s="391">
        <v>200</v>
      </c>
      <c r="J6" s="392">
        <v>400</v>
      </c>
      <c r="K6" s="393">
        <v>350</v>
      </c>
      <c r="L6" s="394">
        <v>200</v>
      </c>
      <c r="M6" s="395">
        <v>1250</v>
      </c>
      <c r="N6" s="394">
        <v>300</v>
      </c>
      <c r="O6" s="395">
        <v>3000</v>
      </c>
      <c r="P6" s="396">
        <v>400</v>
      </c>
      <c r="Q6" s="390">
        <v>100</v>
      </c>
      <c r="R6" s="391">
        <v>200</v>
      </c>
      <c r="S6" s="397">
        <v>400</v>
      </c>
      <c r="T6" s="259"/>
      <c r="U6" s="259"/>
    </row>
    <row r="7" spans="2:22" ht="18.75" customHeight="1" thickBot="1">
      <c r="B7" s="380"/>
      <c r="C7" s="380">
        <v>45794</v>
      </c>
      <c r="D7" s="380"/>
      <c r="E7" s="380"/>
      <c r="F7" s="259"/>
      <c r="G7" s="398" t="s">
        <v>184</v>
      </c>
      <c r="H7" s="399">
        <v>200</v>
      </c>
      <c r="I7" s="400">
        <v>300</v>
      </c>
      <c r="J7" s="401">
        <v>500</v>
      </c>
      <c r="K7" s="402">
        <v>700</v>
      </c>
      <c r="L7" s="403">
        <v>400</v>
      </c>
      <c r="M7" s="404">
        <v>2500</v>
      </c>
      <c r="N7" s="403">
        <v>600</v>
      </c>
      <c r="O7" s="404">
        <v>5000</v>
      </c>
      <c r="P7" s="405">
        <v>800</v>
      </c>
      <c r="Q7" s="399">
        <v>200</v>
      </c>
      <c r="R7" s="400">
        <v>300</v>
      </c>
      <c r="S7" s="406">
        <v>500</v>
      </c>
      <c r="T7" s="407"/>
      <c r="U7" s="259"/>
    </row>
    <row r="8" spans="2:22" ht="18.75" customHeight="1" thickTop="1">
      <c r="B8" s="380"/>
      <c r="C8" s="380">
        <v>45795</v>
      </c>
      <c r="D8" s="380"/>
      <c r="E8" s="380"/>
      <c r="F8" s="408"/>
      <c r="G8" s="457"/>
      <c r="H8" s="459" t="s">
        <v>185</v>
      </c>
      <c r="I8" s="460"/>
      <c r="J8" s="459" t="s">
        <v>186</v>
      </c>
      <c r="K8" s="461"/>
      <c r="L8" s="462"/>
      <c r="M8" s="463" t="s">
        <v>187</v>
      </c>
      <c r="N8" s="461"/>
      <c r="O8" s="462"/>
      <c r="P8" s="463" t="s">
        <v>188</v>
      </c>
      <c r="Q8" s="461"/>
      <c r="R8" s="464"/>
    </row>
    <row r="9" spans="2:22" ht="18.75" customHeight="1">
      <c r="B9" s="380"/>
      <c r="C9" s="380">
        <v>45901</v>
      </c>
      <c r="D9" s="380"/>
      <c r="E9" s="380"/>
      <c r="F9" s="259"/>
      <c r="G9" s="458"/>
      <c r="H9" s="382" t="s">
        <v>189</v>
      </c>
      <c r="I9" s="384" t="s">
        <v>190</v>
      </c>
      <c r="J9" s="409" t="s">
        <v>191</v>
      </c>
      <c r="K9" s="410" t="s">
        <v>192</v>
      </c>
      <c r="L9" s="409" t="s">
        <v>193</v>
      </c>
      <c r="M9" s="411" t="s">
        <v>191</v>
      </c>
      <c r="N9" s="411" t="s">
        <v>192</v>
      </c>
      <c r="O9" s="411" t="s">
        <v>193</v>
      </c>
      <c r="P9" s="410" t="s">
        <v>191</v>
      </c>
      <c r="Q9" s="410" t="s">
        <v>192</v>
      </c>
      <c r="R9" s="412" t="s">
        <v>193</v>
      </c>
    </row>
    <row r="10" spans="2:22" s="43" customFormat="1" ht="18.75" customHeight="1" thickBot="1">
      <c r="B10" s="413"/>
      <c r="C10" s="380">
        <v>45902</v>
      </c>
      <c r="D10" s="380"/>
      <c r="E10" s="380"/>
      <c r="F10" s="408"/>
      <c r="G10" s="414" t="s">
        <v>194</v>
      </c>
      <c r="H10" s="415">
        <v>350</v>
      </c>
      <c r="I10" s="416">
        <v>200</v>
      </c>
      <c r="J10" s="417">
        <v>430</v>
      </c>
      <c r="K10" s="418">
        <v>550</v>
      </c>
      <c r="L10" s="419">
        <v>670</v>
      </c>
      <c r="M10" s="420">
        <v>460</v>
      </c>
      <c r="N10" s="421">
        <v>600</v>
      </c>
      <c r="O10" s="422">
        <v>700</v>
      </c>
      <c r="P10" s="423">
        <v>510</v>
      </c>
      <c r="Q10" s="418">
        <v>860</v>
      </c>
      <c r="R10" s="424">
        <v>1120</v>
      </c>
    </row>
    <row r="11" spans="2:22" s="43" customFormat="1" ht="18.75" customHeight="1" thickTop="1">
      <c r="B11" s="413"/>
      <c r="C11" s="380">
        <v>45934</v>
      </c>
      <c r="D11" s="380"/>
      <c r="E11" s="380"/>
      <c r="H11" s="425"/>
      <c r="I11" s="426" t="s">
        <v>195</v>
      </c>
    </row>
    <row r="12" spans="2:22" ht="18.75" customHeight="1">
      <c r="B12" s="413"/>
      <c r="C12" s="380">
        <v>45935</v>
      </c>
      <c r="D12" s="380"/>
      <c r="E12" s="380"/>
      <c r="G12" s="465" t="s">
        <v>196</v>
      </c>
      <c r="H12" s="466"/>
      <c r="I12" s="466"/>
      <c r="J12" s="466"/>
    </row>
    <row r="13" spans="2:22" ht="18.75" customHeight="1">
      <c r="B13" s="413"/>
      <c r="C13" s="380">
        <v>45990</v>
      </c>
      <c r="D13" s="380"/>
      <c r="E13" s="380"/>
      <c r="G13" s="450" t="s">
        <v>197</v>
      </c>
      <c r="H13" s="450"/>
      <c r="I13" s="450"/>
      <c r="J13" s="451" t="s">
        <v>198</v>
      </c>
      <c r="K13" s="452"/>
      <c r="L13" s="427">
        <v>4</v>
      </c>
      <c r="M13" s="453" t="s">
        <v>199</v>
      </c>
      <c r="N13" s="454"/>
      <c r="O13" s="428">
        <v>31</v>
      </c>
      <c r="P13" s="65" t="s">
        <v>200</v>
      </c>
      <c r="Q13" s="57"/>
      <c r="R13" s="57"/>
    </row>
    <row r="14" spans="2:22" ht="18.75" customHeight="1">
      <c r="B14" s="413"/>
      <c r="C14" s="380">
        <v>45991</v>
      </c>
      <c r="D14" s="380"/>
      <c r="E14" s="380"/>
      <c r="G14" s="57"/>
      <c r="H14" s="57"/>
      <c r="I14" s="57"/>
      <c r="J14" s="57"/>
      <c r="K14" s="57"/>
      <c r="L14" s="57"/>
      <c r="M14" s="57"/>
      <c r="N14" s="57"/>
      <c r="O14" s="57"/>
      <c r="P14" s="57"/>
      <c r="Q14" s="57"/>
      <c r="R14" s="57"/>
    </row>
    <row r="15" spans="2:22" s="57" customFormat="1" ht="18.75" customHeight="1">
      <c r="B15" s="413"/>
      <c r="C15" s="380">
        <v>46020</v>
      </c>
      <c r="D15" s="380"/>
      <c r="E15" s="380"/>
    </row>
    <row r="16" spans="2:22" s="57" customFormat="1" ht="18.75" customHeight="1">
      <c r="B16" s="413"/>
      <c r="C16" s="380">
        <v>46021</v>
      </c>
      <c r="D16" s="380"/>
      <c r="E16" s="380"/>
    </row>
    <row r="17" spans="2:18" s="57" customFormat="1" ht="18.75" customHeight="1">
      <c r="B17" s="413"/>
      <c r="C17" s="380">
        <v>46024</v>
      </c>
      <c r="D17" s="380"/>
      <c r="E17" s="380"/>
    </row>
    <row r="18" spans="2:18" s="57" customFormat="1" ht="18.75" customHeight="1">
      <c r="B18" s="413"/>
      <c r="C18" s="380">
        <v>46025</v>
      </c>
      <c r="D18" s="380"/>
      <c r="E18" s="380"/>
    </row>
    <row r="19" spans="2:18" s="57" customFormat="1" ht="18.75" customHeight="1">
      <c r="B19" s="413"/>
      <c r="C19" s="380"/>
      <c r="D19" s="380"/>
      <c r="E19" s="380"/>
    </row>
    <row r="20" spans="2:18" s="57" customFormat="1" ht="18.75" customHeight="1">
      <c r="B20" s="413"/>
      <c r="C20" s="380"/>
      <c r="D20" s="380"/>
      <c r="E20" s="380"/>
    </row>
    <row r="21" spans="2:18" s="57" customFormat="1" ht="18.75" customHeight="1">
      <c r="B21" s="413"/>
      <c r="C21" s="380"/>
      <c r="D21" s="380"/>
      <c r="E21" s="380"/>
    </row>
    <row r="22" spans="2:18" s="57" customFormat="1" ht="18.75" customHeight="1">
      <c r="B22" s="413"/>
      <c r="C22" s="380"/>
      <c r="D22" s="380"/>
      <c r="E22" s="380"/>
      <c r="G22"/>
      <c r="H22"/>
      <c r="I22"/>
      <c r="J22"/>
      <c r="K22"/>
      <c r="L22"/>
      <c r="M22"/>
      <c r="N22"/>
      <c r="O22"/>
      <c r="P22"/>
      <c r="Q22"/>
      <c r="R22"/>
    </row>
    <row r="23" spans="2:18" s="57" customFormat="1" ht="18.75" customHeight="1">
      <c r="B23" s="413"/>
      <c r="C23" s="380"/>
      <c r="D23" s="380"/>
      <c r="E23" s="380"/>
      <c r="G23"/>
      <c r="H23"/>
      <c r="I23"/>
      <c r="J23"/>
      <c r="K23"/>
      <c r="L23"/>
      <c r="M23"/>
      <c r="N23"/>
      <c r="O23"/>
      <c r="P23"/>
      <c r="Q23"/>
      <c r="R23"/>
    </row>
    <row r="24" spans="2:18" ht="18.75" customHeight="1">
      <c r="B24" s="413"/>
      <c r="C24" s="380"/>
      <c r="D24" s="380"/>
      <c r="E24" s="380"/>
    </row>
    <row r="25" spans="2:18" ht="18.75" customHeight="1">
      <c r="B25" s="413"/>
      <c r="C25" s="380"/>
      <c r="D25" s="380"/>
      <c r="E25" s="380"/>
    </row>
    <row r="26" spans="2:18" ht="18.75" customHeight="1">
      <c r="B26" s="413"/>
      <c r="C26" s="380"/>
      <c r="D26" s="380"/>
      <c r="E26" s="380"/>
    </row>
    <row r="27" spans="2:18" ht="18.75" customHeight="1">
      <c r="B27" s="413"/>
      <c r="C27" s="380"/>
      <c r="D27" s="380"/>
      <c r="E27" s="380"/>
    </row>
    <row r="28" spans="2:18" ht="18.75" customHeight="1">
      <c r="B28" s="413"/>
      <c r="C28" s="380"/>
      <c r="D28" s="380"/>
      <c r="E28" s="380"/>
    </row>
    <row r="29" spans="2:18" ht="18.75" customHeight="1">
      <c r="B29" s="413"/>
      <c r="C29" s="380"/>
      <c r="D29" s="380"/>
      <c r="E29" s="380"/>
    </row>
    <row r="30" spans="2:18" ht="18.75" customHeight="1">
      <c r="B30" s="413"/>
      <c r="C30" s="380"/>
      <c r="D30" s="380"/>
      <c r="E30" s="380"/>
    </row>
    <row r="31" spans="2:18" ht="18.75" customHeight="1">
      <c r="B31" s="413"/>
      <c r="C31" s="380"/>
      <c r="D31" s="380"/>
      <c r="E31" s="380"/>
    </row>
    <row r="32" spans="2:18" ht="18.75" customHeight="1">
      <c r="B32" s="413"/>
      <c r="C32" s="380"/>
      <c r="D32" s="380"/>
      <c r="E32" s="380"/>
    </row>
    <row r="33" spans="1:18" ht="18.75" customHeight="1">
      <c r="B33" s="413"/>
      <c r="C33" s="380"/>
      <c r="D33" s="380"/>
      <c r="E33" s="380"/>
    </row>
    <row r="34" spans="1:18" ht="18.75" customHeight="1">
      <c r="B34" s="413"/>
      <c r="C34" s="380"/>
      <c r="D34" s="380"/>
      <c r="E34" s="380"/>
    </row>
    <row r="35" spans="1:18" ht="18.75" customHeight="1">
      <c r="B35" s="413"/>
      <c r="C35" s="380"/>
      <c r="D35" s="380"/>
      <c r="E35" s="380"/>
    </row>
    <row r="36" spans="1:18" ht="18.75" customHeight="1"/>
    <row r="37" spans="1:18" ht="18.75" customHeight="1"/>
    <row r="38" spans="1:18" ht="18.75" customHeight="1"/>
    <row r="39" spans="1:18" ht="18.75" customHeight="1"/>
    <row r="40" spans="1:18" ht="18.75" customHeight="1">
      <c r="G40" s="429"/>
      <c r="H40" s="429"/>
      <c r="I40" s="99"/>
      <c r="O40" s="99"/>
      <c r="P40" s="99"/>
      <c r="Q40" s="99"/>
      <c r="R40" s="99"/>
    </row>
    <row r="41" spans="1:18" ht="18.75" customHeight="1">
      <c r="G41" s="99"/>
      <c r="H41" s="99"/>
      <c r="I41" s="99"/>
      <c r="O41" s="99"/>
      <c r="P41" s="99"/>
      <c r="Q41" s="99"/>
      <c r="R41" s="99"/>
    </row>
    <row r="42" spans="1:18" s="99" customFormat="1" ht="18.75" customHeight="1">
      <c r="E42" s="429"/>
      <c r="F42" s="429"/>
      <c r="J42"/>
      <c r="K42"/>
      <c r="L42"/>
      <c r="M42"/>
      <c r="N42"/>
    </row>
    <row r="43" spans="1:18" s="99" customFormat="1" ht="18.75" customHeight="1">
      <c r="J43"/>
      <c r="K43"/>
      <c r="L43"/>
      <c r="M43"/>
      <c r="N43"/>
    </row>
    <row r="44" spans="1:18" s="99" customFormat="1" ht="18.75" customHeight="1">
      <c r="J44"/>
      <c r="K44"/>
      <c r="L44"/>
      <c r="M44"/>
      <c r="N44"/>
    </row>
    <row r="45" spans="1:18" s="99" customFormat="1" ht="18.75" customHeight="1">
      <c r="L45"/>
      <c r="M45"/>
      <c r="N45"/>
    </row>
    <row r="46" spans="1:18" s="99" customFormat="1" ht="18.75" customHeight="1">
      <c r="L46"/>
    </row>
    <row r="47" spans="1:18" s="99" customFormat="1" ht="18.75" customHeight="1">
      <c r="L47"/>
    </row>
    <row r="48" spans="1:18" s="99" customFormat="1" ht="18.75" customHeight="1">
      <c r="A48" s="430"/>
    </row>
    <row r="49" spans="1:1" s="99" customFormat="1" ht="18.75" customHeight="1">
      <c r="A49" s="430"/>
    </row>
    <row r="50" spans="1:1" s="99" customFormat="1" ht="18.75" customHeight="1">
      <c r="A50" s="430"/>
    </row>
    <row r="51" spans="1:1" s="99" customFormat="1" ht="18.75" customHeight="1"/>
    <row r="52" spans="1:1" s="99" customFormat="1" ht="18.75" customHeight="1"/>
    <row r="53" spans="1:1" s="99" customFormat="1" ht="18.75" customHeight="1"/>
    <row r="54" spans="1:1" s="99" customFormat="1" ht="18.75" customHeight="1"/>
    <row r="55" spans="1:1" s="99" customFormat="1" ht="18.75" customHeight="1"/>
    <row r="56" spans="1:1" s="99" customFormat="1" ht="15" customHeight="1"/>
    <row r="57" spans="1:1" s="99" customFormat="1" ht="15" customHeight="1"/>
    <row r="58" spans="1:1" s="99" customFormat="1" ht="15" customHeight="1"/>
    <row r="59" spans="1:1" s="99" customFormat="1" ht="15" customHeight="1"/>
    <row r="60" spans="1:1" s="99" customFormat="1" ht="15" customHeight="1"/>
    <row r="61" spans="1:1" s="99" customFormat="1" ht="15" customHeight="1"/>
    <row r="62" spans="1:1" s="99" customFormat="1" ht="15" customHeight="1"/>
    <row r="63" spans="1:1" s="99" customFormat="1" ht="15" customHeight="1"/>
    <row r="64" spans="1:1" s="99" customFormat="1" ht="15" customHeight="1"/>
    <row r="65" spans="2:7" s="99" customFormat="1" ht="15" customHeight="1"/>
    <row r="66" spans="2:7" s="99" customFormat="1" ht="15" customHeight="1"/>
    <row r="67" spans="2:7" s="99" customFormat="1" ht="15" customHeight="1"/>
    <row r="68" spans="2:7" s="99" customFormat="1" ht="15" customHeight="1"/>
    <row r="69" spans="2:7" s="99" customFormat="1" ht="15" customHeight="1"/>
    <row r="70" spans="2:7" s="99" customFormat="1" ht="15" customHeight="1"/>
    <row r="71" spans="2:7" s="99" customFormat="1" ht="15" customHeight="1"/>
    <row r="72" spans="2:7" s="99" customFormat="1" ht="15" customHeight="1"/>
    <row r="73" spans="2:7" s="99" customFormat="1" ht="15" customHeight="1"/>
    <row r="74" spans="2:7" s="99" customFormat="1" ht="15" customHeight="1"/>
    <row r="75" spans="2:7" s="99" customFormat="1" ht="15" customHeight="1"/>
    <row r="76" spans="2:7" s="99" customFormat="1" ht="15" customHeight="1"/>
    <row r="77" spans="2:7" s="99" customFormat="1" ht="15" customHeight="1"/>
    <row r="78" spans="2:7" s="99" customFormat="1" ht="15" customHeight="1">
      <c r="E78"/>
      <c r="F78"/>
    </row>
    <row r="79" spans="2:7" s="99" customFormat="1" ht="15" customHeight="1">
      <c r="B79"/>
      <c r="C79"/>
      <c r="D79"/>
      <c r="E79"/>
      <c r="F79"/>
    </row>
    <row r="80" spans="2:7" s="99" customFormat="1" ht="15" customHeight="1">
      <c r="B80"/>
      <c r="C80"/>
      <c r="D80"/>
      <c r="E80" s="82"/>
      <c r="F80"/>
      <c r="G80"/>
    </row>
    <row r="81" spans="1:18" s="99" customFormat="1" ht="15" customHeight="1">
      <c r="B81" s="82"/>
      <c r="C81" s="82"/>
      <c r="D81" s="82"/>
      <c r="E81"/>
      <c r="F81"/>
      <c r="G81"/>
      <c r="H81"/>
    </row>
    <row r="82" spans="1:18" s="99" customFormat="1" ht="15" customHeight="1">
      <c r="B82"/>
      <c r="C82"/>
      <c r="D82"/>
      <c r="E82"/>
      <c r="F82"/>
      <c r="G82"/>
      <c r="H82"/>
    </row>
    <row r="83" spans="1:18" s="99" customFormat="1" ht="15" customHeight="1">
      <c r="B83"/>
      <c r="C83"/>
      <c r="D83"/>
      <c r="E83"/>
      <c r="F83"/>
      <c r="G83"/>
      <c r="H83"/>
    </row>
    <row r="84" spans="1:18" s="99" customFormat="1" ht="15" customHeight="1">
      <c r="B84"/>
      <c r="C84"/>
      <c r="D84"/>
      <c r="E84"/>
      <c r="F84"/>
      <c r="G84"/>
      <c r="H84"/>
    </row>
    <row r="85" spans="1:18" s="99" customFormat="1" ht="15" customHeight="1">
      <c r="B85"/>
      <c r="C85"/>
      <c r="D85"/>
      <c r="E85"/>
      <c r="F85"/>
      <c r="G85"/>
      <c r="H85"/>
      <c r="I85"/>
    </row>
    <row r="86" spans="1:18" s="99" customFormat="1" ht="15" customHeight="1">
      <c r="B86"/>
      <c r="C86"/>
      <c r="D86"/>
      <c r="E86"/>
      <c r="F86"/>
      <c r="G86"/>
      <c r="H86"/>
      <c r="I86"/>
    </row>
    <row r="87" spans="1:18" s="99" customFormat="1" ht="15" customHeight="1">
      <c r="B87"/>
      <c r="C87"/>
      <c r="D87"/>
      <c r="E87"/>
      <c r="F87" s="82"/>
      <c r="G87"/>
      <c r="H87"/>
      <c r="I87"/>
    </row>
    <row r="88" spans="1:18" s="99" customFormat="1" ht="15" customHeight="1">
      <c r="B88"/>
      <c r="C88"/>
      <c r="D88"/>
      <c r="E88"/>
      <c r="F88"/>
      <c r="G88"/>
      <c r="H88"/>
      <c r="I88"/>
    </row>
    <row r="89" spans="1:18" s="99" customFormat="1" ht="22.5" customHeight="1">
      <c r="B89"/>
      <c r="C89"/>
      <c r="D89"/>
      <c r="E89"/>
      <c r="F89"/>
      <c r="G89"/>
      <c r="H89"/>
      <c r="I89" s="57"/>
      <c r="O89"/>
      <c r="P89"/>
      <c r="Q89"/>
      <c r="R89"/>
    </row>
    <row r="90" spans="1:18" s="99" customFormat="1" ht="21" customHeight="1">
      <c r="A90" s="111"/>
      <c r="B90"/>
      <c r="C90"/>
      <c r="D90"/>
      <c r="E90"/>
      <c r="F90"/>
      <c r="G90"/>
      <c r="H90"/>
      <c r="I90"/>
      <c r="O90"/>
      <c r="P90"/>
      <c r="Q90"/>
      <c r="R90"/>
    </row>
    <row r="91" spans="1:18" ht="18.75" customHeight="1">
      <c r="G91" s="431"/>
      <c r="J91" s="99"/>
      <c r="K91" s="99"/>
      <c r="L91" s="99"/>
      <c r="M91" s="99"/>
      <c r="N91" s="99"/>
    </row>
    <row r="92" spans="1:18" ht="33.75" customHeight="1">
      <c r="E92" s="431"/>
      <c r="F92" s="431"/>
      <c r="J92" s="99"/>
      <c r="K92" s="99"/>
      <c r="L92" s="99"/>
      <c r="M92" s="99"/>
      <c r="N92" s="99"/>
    </row>
    <row r="93" spans="1:18" ht="33.75" customHeight="1">
      <c r="C93" s="431"/>
      <c r="D93" s="431"/>
      <c r="J93" s="99"/>
      <c r="K93" s="99"/>
      <c r="L93" s="99"/>
      <c r="M93" s="99"/>
      <c r="N93" s="99"/>
    </row>
    <row r="94" spans="1:18" ht="33.75" customHeight="1">
      <c r="L94" s="99"/>
      <c r="M94" s="99"/>
      <c r="N94" s="99"/>
    </row>
    <row r="95" spans="1:18" ht="33.75" customHeight="1">
      <c r="L95" s="99"/>
    </row>
    <row r="96" spans="1:18" ht="33.75" customHeight="1">
      <c r="L96" s="99"/>
    </row>
    <row r="97" spans="1:18" ht="30" customHeight="1"/>
    <row r="98" spans="1:18" ht="30" customHeight="1"/>
    <row r="99" spans="1:18" ht="52.5" customHeight="1">
      <c r="O99" s="57"/>
      <c r="P99" s="57"/>
      <c r="Q99" s="57"/>
      <c r="R99" s="57"/>
    </row>
    <row r="100" spans="1:18" ht="15" customHeight="1"/>
    <row r="101" spans="1:18" s="57" customFormat="1" ht="34.5" customHeight="1">
      <c r="A101" s="82"/>
      <c r="B101"/>
      <c r="C101"/>
      <c r="D101"/>
      <c r="E101"/>
      <c r="F101"/>
      <c r="G101"/>
      <c r="H101"/>
      <c r="I101"/>
      <c r="J101"/>
      <c r="K101"/>
      <c r="L101"/>
      <c r="M101"/>
      <c r="N101"/>
      <c r="O101"/>
      <c r="P101"/>
      <c r="Q101"/>
      <c r="R101"/>
    </row>
    <row r="102" spans="1:18" ht="15" customHeight="1">
      <c r="J102" s="57"/>
    </row>
    <row r="103" spans="1:18" ht="15" customHeight="1">
      <c r="K103" s="57"/>
    </row>
    <row r="104" spans="1:18" ht="26.25" customHeight="1">
      <c r="I104" s="57"/>
    </row>
    <row r="105" spans="1:18" ht="22.5" customHeight="1">
      <c r="H105" s="57"/>
      <c r="L105" s="57"/>
    </row>
    <row r="106" spans="1:18" ht="22.5" customHeight="1"/>
    <row r="107" spans="1:18" ht="22.5" customHeight="1"/>
    <row r="108" spans="1:18" ht="22.5" customHeight="1"/>
    <row r="109" spans="1:18" ht="22.5" customHeight="1"/>
    <row r="110" spans="1:18" ht="22.5" customHeight="1">
      <c r="E110" s="432"/>
    </row>
    <row r="111" spans="1:18" ht="22.5" customHeight="1">
      <c r="B111" s="455"/>
      <c r="C111" s="455"/>
      <c r="D111" s="456"/>
    </row>
    <row r="112" spans="1:18" ht="11.25" customHeight="1">
      <c r="A112" s="433"/>
    </row>
    <row r="113" spans="1:1" ht="26.25" customHeight="1">
      <c r="A113" s="432"/>
    </row>
    <row r="114" spans="1:1" ht="22.5" customHeight="1">
      <c r="A114" s="432"/>
    </row>
    <row r="115" spans="1:1" ht="22.5" customHeight="1">
      <c r="A115" s="434"/>
    </row>
    <row r="116" spans="1:1" ht="23.25" customHeight="1">
      <c r="A116" s="434"/>
    </row>
    <row r="117" spans="1:1" ht="22.5" customHeight="1">
      <c r="A117" s="434"/>
    </row>
    <row r="118" spans="1:1" ht="22.5" customHeight="1">
      <c r="A118" s="434"/>
    </row>
    <row r="119" spans="1:1" ht="22.5" customHeight="1">
      <c r="A119" s="434"/>
    </row>
    <row r="120" spans="1:1" ht="22.5" customHeight="1">
      <c r="A120" s="434"/>
    </row>
    <row r="121" spans="1:1" ht="11.25" customHeight="1"/>
    <row r="122" spans="1:1" ht="15" customHeight="1"/>
    <row r="123" spans="1:1" ht="26.25" customHeight="1"/>
    <row r="124" spans="1:1" ht="22.5" customHeight="1"/>
    <row r="125" spans="1:1" ht="22.5" customHeight="1"/>
    <row r="126" spans="1:1" ht="23.25" customHeight="1"/>
    <row r="127" spans="1:1" ht="22.5" customHeight="1"/>
    <row r="128" spans="1:1" ht="22.5" customHeight="1"/>
    <row r="129" ht="22.5" customHeight="1"/>
    <row r="130" ht="22.5" customHeight="1"/>
    <row r="131" ht="11.25" customHeight="1"/>
    <row r="132" ht="26.25" customHeight="1"/>
    <row r="133" ht="22.5" customHeight="1"/>
    <row r="134" ht="22.5" customHeight="1"/>
    <row r="135" ht="23.25" customHeight="1"/>
    <row r="136" ht="22.5" customHeight="1"/>
    <row r="137" ht="22.5" customHeight="1"/>
    <row r="138" ht="22.5" customHeight="1"/>
    <row r="139" ht="22.5" customHeight="1"/>
    <row r="140" ht="11.25" customHeight="1"/>
  </sheetData>
  <sheetProtection selectLockedCells="1"/>
  <mergeCells count="17">
    <mergeCell ref="P8:R8"/>
    <mergeCell ref="G12:J12"/>
    <mergeCell ref="B2:E2"/>
    <mergeCell ref="G2:I2"/>
    <mergeCell ref="L2:U2"/>
    <mergeCell ref="G4:G5"/>
    <mergeCell ref="H4:J4"/>
    <mergeCell ref="K4:P4"/>
    <mergeCell ref="Q4:S4"/>
    <mergeCell ref="G13:I13"/>
    <mergeCell ref="J13:K13"/>
    <mergeCell ref="M13:N13"/>
    <mergeCell ref="B111:D111"/>
    <mergeCell ref="G8:G9"/>
    <mergeCell ref="H8:I8"/>
    <mergeCell ref="J8:L8"/>
    <mergeCell ref="M8:O8"/>
  </mergeCells>
  <phoneticPr fontId="3"/>
  <dataValidations count="1">
    <dataValidation imeMode="disabled" allowBlank="1" showInputMessage="1" showErrorMessage="1" sqref="H6:S7 H10:R10" xr:uid="{84048711-7D6C-4447-A0E8-E07A3E8093BB}"/>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AA9C-4486-41A6-BC73-33B510823F50}">
  <sheetPr>
    <tabColor rgb="FFFF0000"/>
    <pageSetUpPr fitToPage="1"/>
  </sheetPr>
  <dimension ref="A1:AS213"/>
  <sheetViews>
    <sheetView showGridLines="0" zoomScale="85" zoomScaleNormal="85" zoomScaleSheetLayoutView="80" workbookViewId="0">
      <pane ySplit="7" topLeftCell="A8" activePane="bottomLeft" state="frozen"/>
      <selection activeCell="R22" sqref="R22:T22"/>
      <selection pane="bottomLeft" activeCell="R27" sqref="R27:X27"/>
    </sheetView>
  </sheetViews>
  <sheetFormatPr defaultRowHeight="18.75"/>
  <cols>
    <col min="1" max="1" width="0.375" customWidth="1"/>
    <col min="2" max="2" width="4.375" customWidth="1"/>
    <col min="3" max="3" width="5" style="63" customWidth="1"/>
    <col min="4" max="10" width="5" customWidth="1"/>
    <col min="11" max="11" width="5" style="63" customWidth="1"/>
    <col min="12" max="12" width="5" customWidth="1"/>
    <col min="13" max="14" width="5" style="63" customWidth="1"/>
    <col min="15" max="33" width="5" customWidth="1"/>
    <col min="34" max="34" width="4.75" customWidth="1"/>
    <col min="35" max="35" width="3.125" customWidth="1"/>
    <col min="36" max="42" width="5" customWidth="1"/>
  </cols>
  <sheetData>
    <row r="1" spans="1:38" s="1" customFormat="1" ht="2.25" customHeight="1" thickBot="1">
      <c r="B1" s="2"/>
      <c r="C1" s="2"/>
      <c r="D1" s="2"/>
      <c r="E1" s="2"/>
      <c r="F1" s="472" t="s">
        <v>0</v>
      </c>
      <c r="G1" s="472"/>
      <c r="H1" s="472"/>
      <c r="I1" s="472"/>
      <c r="J1" s="472"/>
      <c r="K1" s="472"/>
      <c r="L1" s="472"/>
      <c r="M1" s="472"/>
      <c r="N1" s="472"/>
      <c r="O1" s="472"/>
      <c r="P1" s="472"/>
      <c r="Q1" s="472"/>
      <c r="R1" s="472"/>
      <c r="S1" s="472"/>
      <c r="T1" s="472"/>
      <c r="U1" s="472"/>
      <c r="V1" s="472"/>
      <c r="W1" s="472"/>
      <c r="X1" s="472"/>
      <c r="Y1" s="472"/>
      <c r="Z1" s="472"/>
      <c r="AA1" s="472"/>
      <c r="AB1" s="472"/>
      <c r="AC1" s="472"/>
      <c r="AD1" s="2"/>
    </row>
    <row r="2" spans="1:38" s="1" customFormat="1" ht="21" customHeight="1" thickBot="1">
      <c r="A2" s="2"/>
      <c r="B2" s="473" t="str">
        <f>IF(OR(D5="×",K6="×"),"提出不可","提出ＯＫ")</f>
        <v>提出ＯＫ</v>
      </c>
      <c r="C2" s="473"/>
      <c r="D2" s="473"/>
      <c r="E2" s="473"/>
      <c r="F2" s="472"/>
      <c r="G2" s="472"/>
      <c r="H2" s="472"/>
      <c r="I2" s="472"/>
      <c r="J2" s="472"/>
      <c r="K2" s="472"/>
      <c r="L2" s="472"/>
      <c r="M2" s="472"/>
      <c r="N2" s="472"/>
      <c r="O2" s="472"/>
      <c r="P2" s="472"/>
      <c r="Q2" s="472"/>
      <c r="R2" s="472"/>
      <c r="S2" s="472"/>
      <c r="T2" s="472"/>
      <c r="U2" s="472"/>
      <c r="V2" s="472"/>
      <c r="W2" s="472"/>
      <c r="X2" s="472"/>
      <c r="Y2" s="472"/>
      <c r="Z2" s="472"/>
      <c r="AA2" s="472"/>
      <c r="AB2" s="472"/>
      <c r="AC2" s="472"/>
      <c r="AD2" s="474" t="s">
        <v>1</v>
      </c>
      <c r="AE2" s="475"/>
      <c r="AF2" s="476"/>
      <c r="AG2" s="477"/>
    </row>
    <row r="3" spans="1:38" s="1" customFormat="1" ht="6" customHeight="1">
      <c r="B3" s="473"/>
      <c r="C3" s="473"/>
      <c r="D3" s="473"/>
      <c r="E3" s="473"/>
      <c r="F3" s="3"/>
      <c r="G3" s="3"/>
      <c r="H3" s="3"/>
      <c r="M3" s="4"/>
      <c r="AI3" s="5"/>
      <c r="AJ3" s="6"/>
    </row>
    <row r="4" spans="1:38" s="1" customFormat="1" ht="2.25" customHeight="1" thickBot="1">
      <c r="B4" s="7"/>
      <c r="C4" s="7"/>
      <c r="D4" s="8"/>
      <c r="E4" s="8"/>
      <c r="F4" s="9"/>
      <c r="G4" s="9"/>
      <c r="H4" s="3"/>
      <c r="M4" s="4"/>
      <c r="N4" s="478" t="s">
        <v>2</v>
      </c>
      <c r="O4" s="478"/>
      <c r="P4" s="478"/>
      <c r="Q4" s="478"/>
      <c r="R4" s="478"/>
      <c r="S4" s="478"/>
      <c r="T4" s="478"/>
      <c r="U4" s="478"/>
      <c r="V4" s="478"/>
      <c r="W4" s="478"/>
      <c r="X4" s="478"/>
      <c r="Y4" s="478"/>
      <c r="Z4" s="478"/>
      <c r="AA4" s="478"/>
      <c r="AB4" s="478"/>
      <c r="AC4" s="478"/>
      <c r="AD4" s="478"/>
      <c r="AE4" s="478"/>
      <c r="AF4" s="478"/>
      <c r="AG4" s="478"/>
      <c r="AI4" s="5"/>
      <c r="AJ4" s="6"/>
    </row>
    <row r="5" spans="1:38" s="1" customFormat="1" ht="12.75" customHeight="1">
      <c r="B5" s="479" t="s">
        <v>3</v>
      </c>
      <c r="C5" s="480"/>
      <c r="D5" s="483" t="str">
        <f>IF(OR(B9="×",B11="×",B13="×",B16="×",B17="×",B19="×",B21="×",B22="×",B24="×",B27="×",B28="×",B29="×",B30="×",B32="×",B41="×",),"未完成","ＯＫ")</f>
        <v>ＯＫ</v>
      </c>
      <c r="E5" s="484"/>
      <c r="F5" s="484"/>
      <c r="G5" s="485"/>
      <c r="H5" s="3"/>
      <c r="I5" s="3"/>
      <c r="J5" s="3"/>
      <c r="K5" s="489" t="s">
        <v>4</v>
      </c>
      <c r="L5" s="490"/>
      <c r="M5" s="368"/>
      <c r="N5" s="478"/>
      <c r="O5" s="478"/>
      <c r="P5" s="478"/>
      <c r="Q5" s="478"/>
      <c r="R5" s="478"/>
      <c r="S5" s="478"/>
      <c r="T5" s="478"/>
      <c r="U5" s="478"/>
      <c r="V5" s="478"/>
      <c r="W5" s="478"/>
      <c r="X5" s="478"/>
      <c r="Y5" s="478"/>
      <c r="Z5" s="478"/>
      <c r="AA5" s="478"/>
      <c r="AB5" s="478"/>
      <c r="AC5" s="478"/>
      <c r="AD5" s="478"/>
      <c r="AE5" s="478"/>
      <c r="AF5" s="478"/>
      <c r="AG5" s="478"/>
    </row>
    <row r="6" spans="1:38" s="1" customFormat="1" ht="16.5" customHeight="1" thickBot="1">
      <c r="B6" s="481"/>
      <c r="C6" s="482"/>
      <c r="D6" s="486"/>
      <c r="E6" s="487"/>
      <c r="F6" s="487"/>
      <c r="G6" s="488"/>
      <c r="H6" s="3"/>
      <c r="I6" s="3"/>
      <c r="J6" s="3"/>
      <c r="K6" s="511" t="str">
        <f>IF(⑥利用計画書!E2="ＯＫ","○","×")</f>
        <v>○</v>
      </c>
      <c r="L6" s="512"/>
      <c r="M6" s="368"/>
      <c r="N6" s="478"/>
      <c r="O6" s="478"/>
      <c r="P6" s="478"/>
      <c r="Q6" s="478"/>
      <c r="R6" s="478"/>
      <c r="S6" s="478"/>
      <c r="T6" s="478"/>
      <c r="U6" s="478"/>
      <c r="V6" s="478"/>
      <c r="W6" s="478"/>
      <c r="X6" s="478"/>
      <c r="Y6" s="478"/>
      <c r="Z6" s="478"/>
      <c r="AA6" s="478"/>
      <c r="AB6" s="478"/>
      <c r="AC6" s="478"/>
      <c r="AD6" s="478"/>
      <c r="AE6" s="478"/>
      <c r="AF6" s="478"/>
      <c r="AG6" s="478"/>
    </row>
    <row r="7" spans="1:38" s="10" customFormat="1" ht="2.25" customHeight="1">
      <c r="F7" s="11"/>
      <c r="G7" s="11"/>
      <c r="H7" s="11"/>
      <c r="I7" s="11"/>
      <c r="J7" s="12"/>
      <c r="K7" s="369"/>
      <c r="L7" s="369"/>
      <c r="M7" s="12"/>
    </row>
    <row r="8" spans="1:38" ht="30" customHeight="1" thickBot="1">
      <c r="B8" s="513" t="s">
        <v>5</v>
      </c>
      <c r="C8" s="513"/>
      <c r="D8" s="513"/>
      <c r="E8" s="513"/>
      <c r="F8" s="513"/>
      <c r="G8" s="513"/>
      <c r="H8" s="513"/>
      <c r="I8" s="513"/>
      <c r="J8" s="513"/>
      <c r="K8" s="513"/>
      <c r="L8" s="513"/>
      <c r="M8" s="513"/>
      <c r="N8" s="513"/>
      <c r="O8" s="513"/>
      <c r="P8" s="513"/>
      <c r="Q8" s="513"/>
      <c r="R8" s="513"/>
      <c r="S8" s="513"/>
      <c r="T8" s="513"/>
      <c r="U8" s="513"/>
      <c r="V8" s="513"/>
      <c r="W8" s="513"/>
      <c r="X8" s="513"/>
      <c r="AA8" s="13"/>
      <c r="AB8" s="13"/>
      <c r="AC8" s="13"/>
      <c r="AD8" s="13"/>
      <c r="AE8" s="13"/>
      <c r="AF8" s="13"/>
      <c r="AG8" s="13"/>
      <c r="AH8" s="13"/>
      <c r="AI8" s="13"/>
      <c r="AJ8" s="13"/>
      <c r="AK8" s="13"/>
    </row>
    <row r="9" spans="1:38" ht="33.75" customHeight="1" thickBot="1">
      <c r="B9" s="14" t="str">
        <f>IF(V9="","×","○")</f>
        <v>○</v>
      </c>
      <c r="C9" s="514" t="s">
        <v>170</v>
      </c>
      <c r="D9" s="515"/>
      <c r="E9" s="515"/>
      <c r="F9" s="515"/>
      <c r="G9" s="515"/>
      <c r="H9" s="515"/>
      <c r="I9" s="515"/>
      <c r="J9" s="515"/>
      <c r="K9" s="515"/>
      <c r="L9" s="515"/>
      <c r="M9" s="515"/>
      <c r="N9" s="515"/>
      <c r="O9" s="515"/>
      <c r="P9" s="515"/>
      <c r="Q9" s="515"/>
      <c r="R9" s="515"/>
      <c r="S9" s="515"/>
      <c r="T9" s="515"/>
      <c r="U9" s="516"/>
      <c r="V9" s="517" t="s">
        <v>220</v>
      </c>
      <c r="W9" s="518"/>
      <c r="Z9" s="13"/>
      <c r="AA9" s="13"/>
      <c r="AB9" s="13"/>
      <c r="AC9" s="13"/>
      <c r="AD9" s="13"/>
      <c r="AE9" s="13"/>
      <c r="AF9" s="13"/>
      <c r="AG9" s="13"/>
      <c r="AH9" s="13"/>
      <c r="AI9" s="13"/>
      <c r="AJ9" s="13"/>
      <c r="AK9" s="13"/>
    </row>
    <row r="10" spans="1:38" ht="11.25" customHeight="1" thickBot="1">
      <c r="C10" s="15"/>
      <c r="D10" s="16"/>
      <c r="E10" s="16"/>
      <c r="F10" s="16"/>
      <c r="G10" s="16"/>
      <c r="H10" s="16"/>
      <c r="I10" s="16"/>
      <c r="J10" s="16"/>
      <c r="K10" s="16"/>
      <c r="L10" s="17"/>
      <c r="M10" s="17"/>
      <c r="N10" s="17"/>
      <c r="O10" s="17"/>
      <c r="P10" s="17"/>
      <c r="Q10" s="17"/>
      <c r="R10" s="18"/>
      <c r="S10" s="18"/>
      <c r="T10" s="18"/>
      <c r="U10" s="18"/>
      <c r="V10" s="18"/>
      <c r="W10" s="19"/>
      <c r="X10" s="20"/>
      <c r="Y10" s="20"/>
      <c r="Z10" s="20"/>
      <c r="AA10" s="20"/>
      <c r="AB10" s="20"/>
      <c r="AC10" s="20"/>
      <c r="AD10" s="20"/>
      <c r="AE10" s="20"/>
      <c r="AF10" s="20"/>
      <c r="AG10" s="20"/>
      <c r="AH10" s="20"/>
      <c r="AI10" s="20"/>
      <c r="AJ10" s="20"/>
      <c r="AK10" s="21"/>
      <c r="AL10" s="21"/>
    </row>
    <row r="11" spans="1:38" ht="30" customHeight="1" thickBot="1">
      <c r="B11" s="14" t="str">
        <f>IF(F11="","×","○")</f>
        <v>○</v>
      </c>
      <c r="C11" s="519" t="s">
        <v>6</v>
      </c>
      <c r="D11" s="520"/>
      <c r="E11" s="521"/>
      <c r="F11" s="522" t="s">
        <v>202</v>
      </c>
      <c r="G11" s="523"/>
      <c r="H11" s="523"/>
      <c r="I11" s="523"/>
      <c r="J11" s="523"/>
      <c r="K11" s="523"/>
      <c r="L11" s="523"/>
      <c r="M11" s="523"/>
      <c r="N11" s="523"/>
      <c r="O11" s="523"/>
      <c r="P11" s="523"/>
      <c r="Q11" s="523"/>
      <c r="R11" s="523"/>
      <c r="S11" s="523"/>
      <c r="T11" s="523"/>
      <c r="U11" s="523"/>
      <c r="V11" s="523"/>
      <c r="W11" s="523"/>
      <c r="X11" s="524"/>
      <c r="Z11" s="13"/>
      <c r="AA11" s="13"/>
      <c r="AB11" s="13"/>
      <c r="AC11" s="13"/>
      <c r="AD11" s="13"/>
      <c r="AE11" s="13"/>
      <c r="AF11" s="13"/>
      <c r="AG11" s="13"/>
      <c r="AH11" s="13"/>
      <c r="AI11" s="13"/>
      <c r="AJ11" s="13"/>
      <c r="AK11" s="13"/>
    </row>
    <row r="12" spans="1:38" ht="22.5" customHeight="1" thickBot="1">
      <c r="B12" s="22"/>
      <c r="C12" s="491" t="s">
        <v>7</v>
      </c>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13"/>
      <c r="AG12" s="13"/>
      <c r="AH12" s="13"/>
      <c r="AI12" s="13"/>
      <c r="AJ12" s="13"/>
      <c r="AK12" s="13"/>
    </row>
    <row r="13" spans="1:38" ht="15" customHeight="1">
      <c r="B13" s="492" t="str">
        <f>IF(OR(F14="",Q14=""),"×","○")</f>
        <v>○</v>
      </c>
      <c r="C13" s="493" t="s">
        <v>8</v>
      </c>
      <c r="D13" s="494"/>
      <c r="E13" s="495"/>
      <c r="F13" s="499" t="str">
        <f>PHONETIC(F14)</f>
        <v>カイヒン　タロウ</v>
      </c>
      <c r="G13" s="500"/>
      <c r="H13" s="500"/>
      <c r="I13" s="500"/>
      <c r="J13" s="500"/>
      <c r="K13" s="500"/>
      <c r="L13" s="500"/>
      <c r="M13" s="501"/>
      <c r="N13" s="493" t="s">
        <v>9</v>
      </c>
      <c r="O13" s="494"/>
      <c r="P13" s="494"/>
      <c r="Q13" s="502" t="str">
        <f>PHONETIC(Q14)</f>
        <v>トチギ　ハナコ</v>
      </c>
      <c r="R13" s="503"/>
      <c r="S13" s="503"/>
      <c r="T13" s="503"/>
      <c r="U13" s="503"/>
      <c r="V13" s="503"/>
      <c r="W13" s="503"/>
      <c r="X13" s="504"/>
      <c r="Z13" s="13"/>
      <c r="AA13" s="13"/>
      <c r="AB13" s="13"/>
      <c r="AC13" s="13"/>
      <c r="AD13" s="13"/>
      <c r="AE13" s="13"/>
      <c r="AF13" s="13"/>
      <c r="AG13" s="13"/>
      <c r="AH13" s="13"/>
      <c r="AI13" s="13"/>
      <c r="AJ13" s="13"/>
      <c r="AK13" s="13"/>
    </row>
    <row r="14" spans="1:38" ht="30" customHeight="1" thickBot="1">
      <c r="B14" s="492"/>
      <c r="C14" s="496"/>
      <c r="D14" s="497"/>
      <c r="E14" s="498"/>
      <c r="F14" s="505" t="s">
        <v>203</v>
      </c>
      <c r="G14" s="506"/>
      <c r="H14" s="506"/>
      <c r="I14" s="506"/>
      <c r="J14" s="506"/>
      <c r="K14" s="506"/>
      <c r="L14" s="506"/>
      <c r="M14" s="507"/>
      <c r="N14" s="496"/>
      <c r="O14" s="497"/>
      <c r="P14" s="497"/>
      <c r="Q14" s="508" t="s">
        <v>204</v>
      </c>
      <c r="R14" s="509"/>
      <c r="S14" s="509"/>
      <c r="T14" s="509"/>
      <c r="U14" s="509"/>
      <c r="V14" s="509"/>
      <c r="W14" s="509"/>
      <c r="X14" s="510"/>
      <c r="AA14" s="13"/>
      <c r="AB14" s="13"/>
      <c r="AC14" s="13"/>
      <c r="AD14" s="13"/>
      <c r="AE14" s="13"/>
      <c r="AF14" s="13"/>
      <c r="AG14" s="13"/>
      <c r="AH14" s="13"/>
      <c r="AI14" s="13"/>
      <c r="AJ14" s="13"/>
      <c r="AK14" s="13"/>
    </row>
    <row r="15" spans="1:38" ht="23.25" customHeight="1" thickBot="1">
      <c r="B15" s="22"/>
      <c r="C15" s="525" t="s">
        <v>10</v>
      </c>
      <c r="D15" s="525"/>
      <c r="E15" s="525"/>
      <c r="F15" s="525"/>
      <c r="G15" s="525"/>
      <c r="H15" s="525"/>
      <c r="I15" s="525"/>
      <c r="J15" s="525"/>
      <c r="K15" s="525"/>
      <c r="L15" s="525"/>
      <c r="M15" s="525"/>
      <c r="N15" s="525"/>
      <c r="O15" s="525"/>
      <c r="P15" s="525"/>
      <c r="Q15" s="525"/>
      <c r="R15" s="525"/>
      <c r="S15" s="525"/>
      <c r="T15" s="525"/>
      <c r="U15" s="525"/>
      <c r="V15" s="525"/>
      <c r="W15" s="525"/>
      <c r="X15" s="525"/>
      <c r="Z15" s="13"/>
      <c r="AA15" s="13"/>
      <c r="AB15" s="13"/>
      <c r="AC15" s="13"/>
      <c r="AD15" s="13"/>
      <c r="AE15" s="13"/>
      <c r="AF15" s="13"/>
      <c r="AG15" s="13"/>
      <c r="AH15" s="13"/>
      <c r="AI15" s="13"/>
      <c r="AJ15" s="13"/>
      <c r="AK15" s="13"/>
    </row>
    <row r="16" spans="1:38" ht="30" customHeight="1" thickBot="1">
      <c r="B16" s="23" t="str">
        <f>IF(OR(G16="",I16="",L16="",O16="",AB16="×"),"×","○")</f>
        <v>○</v>
      </c>
      <c r="C16" s="526" t="s">
        <v>11</v>
      </c>
      <c r="D16" s="526"/>
      <c r="E16" s="527"/>
      <c r="F16" s="24" t="s">
        <v>12</v>
      </c>
      <c r="G16" s="261" t="s">
        <v>205</v>
      </c>
      <c r="H16" s="25" t="s">
        <v>13</v>
      </c>
      <c r="I16" s="528" t="s">
        <v>206</v>
      </c>
      <c r="J16" s="528"/>
      <c r="K16" s="26"/>
      <c r="L16" s="529" t="s">
        <v>207</v>
      </c>
      <c r="M16" s="529"/>
      <c r="N16" s="27" t="s">
        <v>14</v>
      </c>
      <c r="O16" s="523" t="s">
        <v>208</v>
      </c>
      <c r="P16" s="523"/>
      <c r="Q16" s="523"/>
      <c r="R16" s="523"/>
      <c r="S16" s="523"/>
      <c r="T16" s="523"/>
      <c r="U16" s="523"/>
      <c r="V16" s="523"/>
      <c r="W16" s="523"/>
      <c r="X16" s="524"/>
      <c r="Y16" s="19"/>
      <c r="Z16" s="13"/>
      <c r="AA16" s="13"/>
      <c r="AB16" s="28" t="str">
        <f>IF(OR(AC16="×",AE16="×",AF16="×",AG16="×"),"×","○")</f>
        <v>○</v>
      </c>
      <c r="AC16" s="28" t="str">
        <f>IF(COUNTIF(L16, "*県"), "×", "○")</f>
        <v>○</v>
      </c>
      <c r="AD16" s="28" t="str">
        <f>IF(COUNTIF(L16, "*都"), "×", "○")</f>
        <v>○</v>
      </c>
      <c r="AE16" s="28" t="str">
        <f>IF(OR(AD16="○",AND(AD16="×",L16="京都")),"○","×")</f>
        <v>○</v>
      </c>
      <c r="AF16" s="28" t="str">
        <f>IF(COUNTIF(L16, "*道"), "×", "○")</f>
        <v>○</v>
      </c>
      <c r="AG16" s="28" t="str">
        <f>IF(COUNTIF(L16, "*府"), "×", "○")</f>
        <v>○</v>
      </c>
      <c r="AH16" s="13"/>
      <c r="AI16" s="13"/>
      <c r="AJ16" s="13"/>
      <c r="AK16" s="13"/>
      <c r="AL16" s="13"/>
    </row>
    <row r="17" spans="1:45" ht="30" customHeight="1" thickBot="1">
      <c r="B17" s="23" t="str">
        <f>IF(OR(G17="",I17="",L17="",O17="",AB17="×"),"×","○")</f>
        <v>○</v>
      </c>
      <c r="C17" s="526" t="s">
        <v>15</v>
      </c>
      <c r="D17" s="526"/>
      <c r="E17" s="527"/>
      <c r="F17" s="24" t="s">
        <v>12</v>
      </c>
      <c r="G17" s="261" t="s">
        <v>209</v>
      </c>
      <c r="H17" s="25" t="s">
        <v>13</v>
      </c>
      <c r="I17" s="528" t="s">
        <v>210</v>
      </c>
      <c r="J17" s="528"/>
      <c r="K17" s="26"/>
      <c r="L17" s="529" t="s">
        <v>207</v>
      </c>
      <c r="M17" s="529"/>
      <c r="N17" s="29" t="s">
        <v>14</v>
      </c>
      <c r="O17" s="523" t="s">
        <v>211</v>
      </c>
      <c r="P17" s="523"/>
      <c r="Q17" s="523"/>
      <c r="R17" s="523"/>
      <c r="S17" s="523"/>
      <c r="T17" s="523"/>
      <c r="U17" s="523"/>
      <c r="V17" s="523"/>
      <c r="W17" s="523"/>
      <c r="X17" s="524"/>
      <c r="Y17" s="19"/>
      <c r="Z17" s="19"/>
      <c r="AA17" s="13"/>
      <c r="AB17" s="28" t="str">
        <f>IF(OR(AC17="×",AE17="×",AF17="×",AG17="×"),"×","○")</f>
        <v>○</v>
      </c>
      <c r="AC17" s="28" t="str">
        <f>IF(COUNTIF(L17, "*県"), "×", "○")</f>
        <v>○</v>
      </c>
      <c r="AD17" s="28" t="str">
        <f>IF(COUNTIF(L17, "*都"), "×", "○")</f>
        <v>○</v>
      </c>
      <c r="AE17" s="28" t="str">
        <f>IF(OR(AD17="○",AND(AD17="×",L17="京都")),"○","×")</f>
        <v>○</v>
      </c>
      <c r="AF17" s="28" t="str">
        <f>IF(COUNTIF(L17, "*道"), "×", "○")</f>
        <v>○</v>
      </c>
      <c r="AG17" s="28" t="str">
        <f>IF(COUNTIF(L17, "*府"), "×", "○")</f>
        <v>○</v>
      </c>
      <c r="AH17" s="13"/>
      <c r="AI17" s="13"/>
      <c r="AJ17" s="13"/>
      <c r="AK17" s="13"/>
      <c r="AL17" s="13"/>
    </row>
    <row r="18" spans="1:45" ht="22.5" customHeight="1" thickBot="1">
      <c r="B18" s="22"/>
      <c r="C18" s="525" t="s">
        <v>16</v>
      </c>
      <c r="D18" s="525"/>
      <c r="E18" s="525"/>
      <c r="F18" s="525"/>
      <c r="G18" s="525"/>
      <c r="H18" s="525"/>
      <c r="I18" s="525"/>
      <c r="J18" s="525"/>
      <c r="K18" s="525"/>
      <c r="L18" s="525"/>
      <c r="M18" s="525"/>
      <c r="N18" s="525"/>
      <c r="O18" s="525"/>
      <c r="P18" s="525"/>
      <c r="Q18" s="525"/>
      <c r="R18" s="525"/>
      <c r="S18" s="525"/>
      <c r="T18" s="525"/>
      <c r="U18" s="525"/>
      <c r="V18" s="525"/>
      <c r="W18" s="525"/>
      <c r="X18" s="525"/>
      <c r="Z18" s="30"/>
      <c r="AA18" s="30"/>
      <c r="AB18" s="30"/>
      <c r="AC18" s="30"/>
      <c r="AD18" s="30"/>
      <c r="AE18" s="30"/>
      <c r="AF18" s="30"/>
      <c r="AG18" s="30"/>
      <c r="AH18" s="30"/>
      <c r="AI18" s="30"/>
      <c r="AJ18" s="30"/>
      <c r="AK18" s="30"/>
    </row>
    <row r="19" spans="1:45" ht="30" customHeight="1" thickBot="1">
      <c r="B19" s="23" t="str">
        <f>IF(OR(G19="",J19="",M19="",Q19="",T19="",W19=""),"×","○")</f>
        <v>○</v>
      </c>
      <c r="C19" s="520" t="s">
        <v>17</v>
      </c>
      <c r="D19" s="520"/>
      <c r="E19" s="521"/>
      <c r="F19" s="31" t="s">
        <v>18</v>
      </c>
      <c r="G19" s="530" t="s">
        <v>212</v>
      </c>
      <c r="H19" s="531"/>
      <c r="I19" s="32" t="s">
        <v>13</v>
      </c>
      <c r="J19" s="531" t="s">
        <v>205</v>
      </c>
      <c r="K19" s="531"/>
      <c r="L19" s="32" t="s">
        <v>13</v>
      </c>
      <c r="M19" s="531" t="s">
        <v>206</v>
      </c>
      <c r="N19" s="532"/>
      <c r="O19" s="533" t="s">
        <v>19</v>
      </c>
      <c r="P19" s="534"/>
      <c r="Q19" s="535" t="s">
        <v>213</v>
      </c>
      <c r="R19" s="535"/>
      <c r="S19" s="33" t="s">
        <v>13</v>
      </c>
      <c r="T19" s="535" t="s">
        <v>214</v>
      </c>
      <c r="U19" s="535"/>
      <c r="V19" s="33" t="s">
        <v>13</v>
      </c>
      <c r="W19" s="536" t="s">
        <v>215</v>
      </c>
      <c r="X19" s="537"/>
      <c r="Y19" s="30"/>
      <c r="Z19" s="30"/>
      <c r="AA19" s="30"/>
      <c r="AB19" s="30"/>
      <c r="AC19" s="30"/>
      <c r="AD19" s="30"/>
      <c r="AE19" s="30"/>
      <c r="AF19" s="30"/>
      <c r="AG19" s="30"/>
      <c r="AH19" s="30"/>
      <c r="AI19" s="30"/>
      <c r="AJ19" s="30"/>
      <c r="AK19" s="30"/>
    </row>
    <row r="20" spans="1:45" s="34" customFormat="1" ht="18.75" customHeight="1" thickBot="1">
      <c r="B20" s="35"/>
      <c r="C20" s="36">
        <f>IF(V22="","",K20)</f>
        <v>45852</v>
      </c>
      <c r="D20" s="37">
        <f>IF(V22="","",IF(H21&lt;2," ",K20+1))</f>
        <v>45853</v>
      </c>
      <c r="E20" s="37" t="str">
        <f>IF(V22="","",IF(H21&lt;3," ",K20+2))</f>
        <v xml:space="preserve"> </v>
      </c>
      <c r="F20" s="37" t="str">
        <f>IF(V22="","",IF(H21&lt;4," ",K20+3))</f>
        <v xml:space="preserve"> </v>
      </c>
      <c r="G20" s="37" t="str">
        <f>IF(V22="","",IF(H21&lt;5," ",K20+4))</f>
        <v xml:space="preserve"> </v>
      </c>
      <c r="H20" s="38" t="str">
        <f>IF(V22="","",IF(H21&lt;6," ",K20+5))</f>
        <v xml:space="preserve"> </v>
      </c>
      <c r="I20" s="28"/>
      <c r="K20" s="545">
        <f>IF(L22="","",DATE(G22,J22,L22))</f>
        <v>45852</v>
      </c>
      <c r="L20" s="545"/>
      <c r="M20" s="545"/>
      <c r="N20" s="28" t="str">
        <f>IF(O22="","",IF(Q22&lt;=12,"昼","夕"))</f>
        <v>昼</v>
      </c>
      <c r="O20" s="546">
        <f>IF(L22="","",K20+F21)</f>
        <v>45853</v>
      </c>
      <c r="P20" s="546"/>
      <c r="Q20" s="546"/>
      <c r="R20" s="39" t="str">
        <f>IF(L22="","",IF(AA22&lt;=12,"朝","昼"))</f>
        <v>昼</v>
      </c>
      <c r="S20" s="40"/>
      <c r="T20" s="40"/>
      <c r="U20" s="546">
        <f>IF(OR(G22="",J22="",L22=""),"",(K20-[1]◎施設管理!O13))</f>
        <v>45821</v>
      </c>
      <c r="V20" s="546"/>
      <c r="W20" s="40"/>
      <c r="X20" s="41"/>
      <c r="Y20" s="42"/>
      <c r="Z20" s="42"/>
      <c r="AA20" s="42"/>
      <c r="AB20" s="42"/>
      <c r="AC20" s="42"/>
      <c r="AD20" s="42"/>
      <c r="AE20" s="42"/>
      <c r="AF20" s="42"/>
      <c r="AG20" s="42"/>
      <c r="AH20" s="42"/>
      <c r="AI20" s="42"/>
      <c r="AJ20" s="42"/>
      <c r="AK20" s="42"/>
    </row>
    <row r="21" spans="1:45" ht="30" customHeight="1" thickBot="1">
      <c r="A21" s="43"/>
      <c r="B21" s="23" t="str">
        <f>IF(F21="","×","○")</f>
        <v>○</v>
      </c>
      <c r="C21" s="547" t="s">
        <v>20</v>
      </c>
      <c r="D21" s="548"/>
      <c r="E21" s="549"/>
      <c r="F21" s="44">
        <v>1</v>
      </c>
      <c r="G21" s="45" t="s">
        <v>21</v>
      </c>
      <c r="H21" s="46">
        <f>IF(F21="","",F21+1)</f>
        <v>2</v>
      </c>
      <c r="I21" s="47" t="s">
        <v>22</v>
      </c>
      <c r="J21" s="550" t="s">
        <v>23</v>
      </c>
      <c r="K21" s="551"/>
      <c r="L21" s="551"/>
      <c r="M21" s="551"/>
      <c r="N21" s="551"/>
      <c r="O21" s="551"/>
      <c r="P21" s="551"/>
      <c r="Q21" s="551"/>
      <c r="R21" s="551"/>
      <c r="S21" s="551"/>
      <c r="T21" s="551"/>
      <c r="U21" s="551"/>
      <c r="V21" s="551"/>
      <c r="W21" s="551"/>
      <c r="X21" s="551"/>
      <c r="Y21" s="551"/>
      <c r="Z21" s="551"/>
      <c r="AA21" s="551"/>
      <c r="AB21" s="551"/>
      <c r="AC21" s="43"/>
      <c r="AD21" s="43"/>
      <c r="AE21" s="48"/>
      <c r="AF21" s="43"/>
      <c r="AG21" s="43"/>
      <c r="AH21" s="43"/>
      <c r="AI21" s="43"/>
      <c r="AJ21" s="43"/>
      <c r="AK21" s="43"/>
    </row>
    <row r="22" spans="1:45" s="43" customFormat="1" ht="30" customHeight="1" thickBot="1">
      <c r="B22" s="23" t="str">
        <f>IF(AND(LEN(G22)=4,J22&lt;&gt;"",L22&lt;&gt;"",Q22&lt;&gt;"",AA22&lt;&gt;""),"○","×")</f>
        <v>○</v>
      </c>
      <c r="C22" s="538" t="s">
        <v>24</v>
      </c>
      <c r="D22" s="539"/>
      <c r="E22" s="540"/>
      <c r="F22" s="49" t="s">
        <v>25</v>
      </c>
      <c r="G22" s="552">
        <v>2025</v>
      </c>
      <c r="H22" s="552"/>
      <c r="I22" s="50" t="s">
        <v>26</v>
      </c>
      <c r="J22" s="44">
        <v>7</v>
      </c>
      <c r="K22" s="50" t="s">
        <v>27</v>
      </c>
      <c r="L22" s="44">
        <v>14</v>
      </c>
      <c r="M22" s="50" t="s">
        <v>28</v>
      </c>
      <c r="N22" s="50" t="s">
        <v>29</v>
      </c>
      <c r="O22" s="50" t="str">
        <f>TEXT(K20,"aaa")</f>
        <v>月</v>
      </c>
      <c r="P22" s="50" t="s">
        <v>30</v>
      </c>
      <c r="Q22" s="44">
        <v>9</v>
      </c>
      <c r="R22" s="50" t="s">
        <v>31</v>
      </c>
      <c r="S22" s="50" t="s">
        <v>32</v>
      </c>
      <c r="T22" s="51">
        <f>IF(OR(F21="",L22=""),"",O20)</f>
        <v>45853</v>
      </c>
      <c r="U22" s="50" t="s">
        <v>27</v>
      </c>
      <c r="V22" s="52">
        <f>IF(OR(F21="",L22=""),"",O20)</f>
        <v>45853</v>
      </c>
      <c r="W22" s="50" t="s">
        <v>28</v>
      </c>
      <c r="X22" s="50" t="s">
        <v>29</v>
      </c>
      <c r="Y22" s="50" t="str">
        <f>IF(OR(F21="",L22=""),"",TEXT(O20,"aaa"))</f>
        <v>火</v>
      </c>
      <c r="Z22" s="50" t="s">
        <v>30</v>
      </c>
      <c r="AA22" s="44">
        <v>14</v>
      </c>
      <c r="AB22" s="47" t="s">
        <v>31</v>
      </c>
      <c r="AC22" s="53"/>
      <c r="AD22" s="54"/>
    </row>
    <row r="23" spans="1:45" ht="5.25" customHeight="1" thickBot="1">
      <c r="C23" s="15"/>
      <c r="D23" s="16"/>
      <c r="E23" s="16"/>
      <c r="F23" s="16"/>
      <c r="G23" s="16"/>
      <c r="H23" s="16"/>
      <c r="I23" s="16"/>
      <c r="J23" s="55"/>
      <c r="K23" s="55"/>
      <c r="L23" s="56"/>
      <c r="M23" s="56"/>
      <c r="N23" s="56"/>
      <c r="O23" s="56"/>
      <c r="P23" s="56"/>
      <c r="Q23" s="56"/>
      <c r="R23" s="18"/>
      <c r="S23" s="18"/>
      <c r="T23" s="18"/>
      <c r="U23" s="18"/>
      <c r="V23" s="18"/>
      <c r="W23" s="19"/>
      <c r="X23" s="20"/>
      <c r="Y23" s="20"/>
      <c r="Z23" s="20"/>
      <c r="AA23" s="20"/>
      <c r="AB23" s="20"/>
      <c r="AC23" s="20"/>
      <c r="AD23" s="20"/>
      <c r="AE23" s="20"/>
      <c r="AF23" s="20"/>
      <c r="AG23" s="20"/>
      <c r="AH23" s="20"/>
      <c r="AI23" s="20"/>
      <c r="AJ23" s="20"/>
      <c r="AK23" s="21"/>
      <c r="AL23" s="21"/>
    </row>
    <row r="24" spans="1:45" s="57" customFormat="1" ht="30" customHeight="1" thickBot="1">
      <c r="B24" s="23" t="str">
        <f>IF(OR(AND(F21&lt;&gt;0,F24=""),AND(F21=0,F24&lt;&gt;"")),"×","○")</f>
        <v>○</v>
      </c>
      <c r="C24" s="538" t="s">
        <v>33</v>
      </c>
      <c r="D24" s="539"/>
      <c r="E24" s="540"/>
      <c r="F24" s="541" t="s">
        <v>216</v>
      </c>
      <c r="G24" s="541"/>
      <c r="H24" s="541"/>
      <c r="I24" s="542"/>
      <c r="J24" s="543" t="str">
        <f>IF(F21=0,"　※ 宿泊を伴わない利用期日になっています。","")</f>
        <v/>
      </c>
      <c r="K24" s="544"/>
      <c r="L24" s="544"/>
      <c r="M24" s="544"/>
      <c r="N24" s="544"/>
      <c r="O24" s="544"/>
      <c r="P24" s="544"/>
      <c r="Q24" s="544"/>
      <c r="R24" s="544"/>
      <c r="S24" s="544"/>
      <c r="T24" s="544"/>
      <c r="U24" s="544"/>
      <c r="V24" s="58"/>
      <c r="W24" s="58"/>
      <c r="X24" s="58"/>
      <c r="Y24" s="58"/>
      <c r="Z24" s="59"/>
      <c r="AA24" s="59"/>
      <c r="AB24" s="59"/>
      <c r="AC24" s="59"/>
      <c r="AD24" s="60"/>
      <c r="AE24" s="61"/>
      <c r="AF24" s="19"/>
      <c r="AG24" s="62"/>
      <c r="AH24" s="58"/>
      <c r="AI24" s="58"/>
    </row>
    <row r="25" spans="1:45" s="43" customFormat="1" ht="30" customHeight="1">
      <c r="A25"/>
      <c r="B25"/>
      <c r="C25" s="63"/>
      <c r="D25"/>
      <c r="E25"/>
      <c r="F25"/>
      <c r="G25"/>
      <c r="H25"/>
      <c r="I25" s="64"/>
      <c r="J25" s="64"/>
      <c r="K25" s="65"/>
      <c r="L25" s="64"/>
      <c r="M25" s="545">
        <f>IF(L27="","",DATE(G27,J27,L27))</f>
        <v>45808</v>
      </c>
      <c r="N25" s="545"/>
      <c r="O25" s="64"/>
      <c r="P25" s="64"/>
      <c r="Q25" s="64"/>
      <c r="R25" s="64"/>
      <c r="S25" s="64"/>
      <c r="T25" s="64"/>
      <c r="U25" s="64"/>
      <c r="V25" s="64"/>
      <c r="W25" s="64"/>
      <c r="X25" s="64"/>
      <c r="Y25" s="64"/>
      <c r="Z25" s="66"/>
      <c r="AA25" s="66" t="str">
        <f>IF(AA22="","",IF(H21&lt;=1,"","②朝"))</f>
        <v>②朝</v>
      </c>
      <c r="AB25" s="66" t="str">
        <f>IF(AA22="","",IF(H21&lt;=2,"","③朝"))</f>
        <v/>
      </c>
      <c r="AC25" s="66" t="str">
        <f>IF(AA22="","",IF(H21&lt;=3,"","④朝"))</f>
        <v/>
      </c>
      <c r="AD25" s="66" t="str">
        <f>IF(AA22="","",IF(H21&lt;=4,"","⑤朝"))</f>
        <v/>
      </c>
      <c r="AE25" s="66" t="str">
        <f>IF(AA22="","",IF(H21&lt;=5,"","⑥朝"))</f>
        <v/>
      </c>
      <c r="AF25" s="66"/>
      <c r="AG25" s="67"/>
      <c r="AH25" s="68"/>
      <c r="AI25"/>
      <c r="AK25" s="13"/>
      <c r="AL25" s="13"/>
      <c r="AM25" s="13"/>
      <c r="AN25" s="13"/>
      <c r="AO25" s="13"/>
      <c r="AP25" s="13"/>
      <c r="AQ25" s="13"/>
      <c r="AR25" s="13"/>
      <c r="AS25" s="13"/>
    </row>
    <row r="26" spans="1:45" s="43" customFormat="1" ht="30" customHeight="1" thickBot="1">
      <c r="A26"/>
      <c r="B26" s="513" t="s">
        <v>34</v>
      </c>
      <c r="C26" s="513"/>
      <c r="D26" s="513"/>
      <c r="E26" s="513"/>
      <c r="F26" s="513"/>
      <c r="G26" s="513"/>
      <c r="H26" s="513"/>
      <c r="I26" s="513"/>
      <c r="J26" s="513"/>
      <c r="K26" s="513"/>
      <c r="L26" s="513"/>
      <c r="M26" s="69"/>
      <c r="N26" s="544" t="str">
        <f>IF(OR(L27="",M25&lt;=R27),"","　※ 提出期限を過ぎています。施設にご連絡ください。")</f>
        <v/>
      </c>
      <c r="O26" s="544"/>
      <c r="P26" s="544"/>
      <c r="Q26" s="544"/>
      <c r="R26" s="544"/>
      <c r="S26" s="544"/>
      <c r="T26" s="544"/>
      <c r="U26" s="544"/>
      <c r="V26" s="544"/>
      <c r="W26" s="544"/>
      <c r="X26" s="544"/>
      <c r="Y26" s="544"/>
      <c r="Z26" s="70" t="str">
        <f>IF(AA22="","",IF(L63&lt;&gt;"昼","","①昼"))</f>
        <v/>
      </c>
      <c r="AA26" s="71" t="str">
        <f>IF(AA22="","",IF(OR(AA27&lt;&gt;"",AND(O20=K20+1,R20="昼")),"②昼",""))</f>
        <v>②昼</v>
      </c>
      <c r="AB26" s="71" t="str">
        <f>IF(AA22="","",IF(OR(AB27&lt;&gt;"",AND(O20=K20+2,R20="昼")),"③昼",""))</f>
        <v/>
      </c>
      <c r="AC26" s="72" t="str">
        <f>IF(AA22="","",IF(OR(AC27&lt;&gt;"",AND(O20=K20+3,R20="昼")),"④昼",""))</f>
        <v/>
      </c>
      <c r="AD26" s="72" t="str">
        <f>IF(AA22="","",IF(OR(AD27&lt;&gt;"",AND(O20=K20+4,R20="昼")),"⑤昼",""))</f>
        <v/>
      </c>
      <c r="AE26" s="66" t="str">
        <f>IF(AA22="","",IF(OR(H21&lt;=5,R20&lt;&gt;"昼",AC65=""),"","⑥昼"))</f>
        <v/>
      </c>
      <c r="AF26" s="66"/>
      <c r="AG26" s="67"/>
      <c r="AH26" s="68"/>
      <c r="AI26" s="13"/>
    </row>
    <row r="27" spans="1:45" ht="30" customHeight="1" thickBot="1">
      <c r="B27" s="14" t="str">
        <f>IF(AND(LEN(G27)=4,J27&lt;&gt;"",L27&lt;&gt;"",N26=""),"○","×")</f>
        <v>○</v>
      </c>
      <c r="C27" s="538" t="s">
        <v>35</v>
      </c>
      <c r="D27" s="539"/>
      <c r="E27" s="540"/>
      <c r="F27" s="49" t="s">
        <v>25</v>
      </c>
      <c r="G27" s="562">
        <v>2025</v>
      </c>
      <c r="H27" s="562"/>
      <c r="I27" s="260" t="s">
        <v>26</v>
      </c>
      <c r="J27" s="73">
        <v>5</v>
      </c>
      <c r="K27" s="50" t="s">
        <v>27</v>
      </c>
      <c r="L27" s="73">
        <v>31</v>
      </c>
      <c r="M27" s="47" t="s">
        <v>28</v>
      </c>
      <c r="N27" s="563" t="s">
        <v>36</v>
      </c>
      <c r="O27" s="564"/>
      <c r="P27" s="564"/>
      <c r="Q27" s="564"/>
      <c r="R27" s="565">
        <f>IF(OR(G22="",J22="",L22=""),"",(WORKDAY.INTL(U20+1,-1,"0000000",◎施設管理!B5:E35)))</f>
        <v>45821</v>
      </c>
      <c r="S27" s="565"/>
      <c r="T27" s="565"/>
      <c r="U27" s="565"/>
      <c r="V27" s="565"/>
      <c r="W27" s="565"/>
      <c r="X27" s="565"/>
      <c r="Y27" s="74"/>
      <c r="Z27" s="75" t="str">
        <f>IF(AA22="","",IF(F21=0,"","①夕"))</f>
        <v>①夕</v>
      </c>
      <c r="AA27" s="76" t="str">
        <f>IF(AA22="","",IF(OR(F21&lt;=1,M65=""),"","②夕"))</f>
        <v/>
      </c>
      <c r="AB27" s="76" t="str">
        <f>IF(AA22="","",IF(OR(F21&lt;=2,Q65=""),"","③夕"))</f>
        <v/>
      </c>
      <c r="AC27" s="72" t="str">
        <f>IF(AA22="","",IF(OR(F21&lt;=3,U65=""),"","④夕"))</f>
        <v/>
      </c>
      <c r="AD27" s="72" t="str">
        <f>IF(AA22="","",IF(OR(F21&lt;=4,U65=""),"","⑤夕"))</f>
        <v/>
      </c>
      <c r="AE27" s="66"/>
      <c r="AF27" s="66"/>
      <c r="AG27" s="67"/>
      <c r="AH27" s="68"/>
      <c r="AI27" s="13"/>
    </row>
    <row r="28" spans="1:45" ht="30" customHeight="1" thickBot="1">
      <c r="A28" s="57"/>
      <c r="B28" s="14" t="str">
        <f>IF(F28="","×","○")</f>
        <v>○</v>
      </c>
      <c r="C28" s="566" t="s">
        <v>37</v>
      </c>
      <c r="D28" s="567"/>
      <c r="E28" s="567"/>
      <c r="F28" s="568" t="s">
        <v>217</v>
      </c>
      <c r="G28" s="569"/>
      <c r="H28" s="569"/>
      <c r="I28" s="569"/>
      <c r="J28" s="569"/>
      <c r="K28" s="569"/>
      <c r="L28" s="569"/>
      <c r="M28" s="569"/>
      <c r="N28" s="569"/>
      <c r="O28" s="569"/>
      <c r="P28" s="569"/>
      <c r="Q28" s="569"/>
      <c r="R28" s="569"/>
      <c r="S28" s="570"/>
      <c r="U28" s="77"/>
      <c r="V28" s="77"/>
      <c r="W28" s="77"/>
      <c r="X28" s="77"/>
      <c r="Y28" s="78"/>
      <c r="Z28" s="28"/>
      <c r="AA28" s="28"/>
      <c r="AB28" s="28"/>
      <c r="AC28" s="28"/>
      <c r="AD28" s="28"/>
      <c r="AE28" s="28"/>
      <c r="AF28" s="28"/>
      <c r="AM28" s="79"/>
      <c r="AN28" s="79"/>
      <c r="AS28" t="str">
        <f>IF(AND(入力ページ!AA26&lt;&gt;"",入力ページ!H87&lt;&gt;""),"○",IF(AND(入力ページ!AA26&lt;&gt;"",入力ページ!H87=""),"-",""))</f>
        <v>-</v>
      </c>
    </row>
    <row r="29" spans="1:45" ht="30" customHeight="1" thickBot="1">
      <c r="A29" s="57"/>
      <c r="B29" s="14" t="str">
        <f>IF(F29="","×","○")</f>
        <v>○</v>
      </c>
      <c r="C29" s="575" t="s">
        <v>38</v>
      </c>
      <c r="D29" s="576"/>
      <c r="E29" s="576"/>
      <c r="F29" s="568" t="s">
        <v>218</v>
      </c>
      <c r="G29" s="569"/>
      <c r="H29" s="569"/>
      <c r="I29" s="569"/>
      <c r="J29" s="569"/>
      <c r="K29" s="569"/>
      <c r="L29" s="569"/>
      <c r="M29" s="569"/>
      <c r="N29" s="569"/>
      <c r="O29" s="569"/>
      <c r="P29" s="569"/>
      <c r="Q29" s="569"/>
      <c r="R29" s="569"/>
      <c r="S29" s="570"/>
      <c r="U29" s="77"/>
      <c r="V29" s="77"/>
      <c r="W29" s="77"/>
      <c r="X29" s="77"/>
      <c r="Y29" s="78"/>
      <c r="Z29" s="80"/>
      <c r="AA29" s="80"/>
      <c r="AB29" s="81"/>
      <c r="AC29" s="80"/>
      <c r="AD29" s="81"/>
      <c r="AE29" s="80"/>
      <c r="AF29" s="80"/>
      <c r="AG29" s="57"/>
      <c r="AH29" s="57"/>
      <c r="AI29" s="82"/>
      <c r="AJ29" s="82"/>
      <c r="AK29" s="82"/>
      <c r="AL29" s="82"/>
      <c r="AM29" s="82"/>
      <c r="AN29" s="82"/>
    </row>
    <row r="30" spans="1:45" s="57" customFormat="1" ht="30" customHeight="1" thickBot="1">
      <c r="B30" s="14" t="str">
        <f>IF(F30="","×","○")</f>
        <v>○</v>
      </c>
      <c r="C30" s="577" t="s">
        <v>39</v>
      </c>
      <c r="D30" s="578"/>
      <c r="E30" s="579"/>
      <c r="F30" s="580" t="s">
        <v>219</v>
      </c>
      <c r="G30" s="580"/>
      <c r="H30" s="580"/>
      <c r="I30" s="581"/>
      <c r="J30" s="582"/>
      <c r="K30" s="583"/>
      <c r="U30" s="77"/>
      <c r="V30" s="77"/>
      <c r="W30" s="77"/>
      <c r="X30" s="77"/>
      <c r="Y30" s="78"/>
      <c r="Z30" s="80"/>
      <c r="AA30" s="80"/>
      <c r="AB30" s="83"/>
      <c r="AC30" s="84"/>
      <c r="AD30" s="83"/>
      <c r="AE30" s="83"/>
      <c r="AF30" s="83"/>
      <c r="AG30" s="82"/>
      <c r="AH30" s="82"/>
      <c r="AI30" s="82"/>
      <c r="AJ30" s="82"/>
      <c r="AK30" s="82"/>
      <c r="AL30" s="82"/>
      <c r="AM30" s="82"/>
      <c r="AN30" s="82"/>
    </row>
    <row r="31" spans="1:45" s="57" customFormat="1" ht="15" customHeight="1" thickBot="1">
      <c r="C31" s="85"/>
      <c r="D31" s="86"/>
      <c r="E31" s="86"/>
      <c r="F31" s="87"/>
      <c r="G31" s="87"/>
      <c r="H31" s="85"/>
      <c r="I31" s="85"/>
      <c r="J31" s="85"/>
      <c r="K31" s="85"/>
      <c r="M31" s="85"/>
      <c r="N31" s="85"/>
      <c r="O31" s="85"/>
      <c r="P31" s="85"/>
      <c r="Q31" s="85"/>
      <c r="R31" s="85"/>
      <c r="S31" s="85"/>
      <c r="T31" s="85"/>
      <c r="U31" s="85"/>
      <c r="V31" s="85"/>
      <c r="W31" s="85"/>
      <c r="X31" s="85"/>
      <c r="Y31" s="78"/>
      <c r="Z31" s="85"/>
      <c r="AA31" s="88"/>
      <c r="AB31" s="89"/>
      <c r="AC31" s="89"/>
    </row>
    <row r="32" spans="1:45" s="57" customFormat="1" ht="17.25" customHeight="1">
      <c r="A32"/>
      <c r="B32" s="492" t="str">
        <f>IF(AND(Q32="",Q33=""),"○","×")</f>
        <v>○</v>
      </c>
      <c r="C32" s="553" t="s">
        <v>40</v>
      </c>
      <c r="D32" s="554"/>
      <c r="E32" s="555"/>
      <c r="F32" s="556">
        <f>AC39+AE39</f>
        <v>50</v>
      </c>
      <c r="G32" s="556"/>
      <c r="H32" s="558" t="s">
        <v>41</v>
      </c>
      <c r="I32" s="560" t="s">
        <v>42</v>
      </c>
      <c r="J32" s="558" t="s">
        <v>43</v>
      </c>
      <c r="K32" s="558"/>
      <c r="L32" s="558"/>
      <c r="M32" s="571">
        <f>Y39+AA39</f>
        <v>4</v>
      </c>
      <c r="N32" s="571"/>
      <c r="O32" s="558" t="s">
        <v>41</v>
      </c>
      <c r="P32" s="573" t="s">
        <v>44</v>
      </c>
      <c r="Q32" s="543" t="str">
        <f>IF(F32&lt;2,"　※ 1名でのご利用はできません。","")</f>
        <v/>
      </c>
      <c r="R32" s="544"/>
      <c r="S32" s="544"/>
      <c r="T32" s="544"/>
      <c r="U32" s="544"/>
      <c r="V32" s="544"/>
      <c r="W32" s="544"/>
      <c r="X32" s="544"/>
      <c r="Y32" s="544"/>
      <c r="Z32" s="544"/>
      <c r="AA32" s="544"/>
      <c r="AB32" s="544"/>
      <c r="AC32" s="13"/>
    </row>
    <row r="33" spans="1:40" s="57" customFormat="1" ht="17.25" customHeight="1" thickBot="1">
      <c r="A33"/>
      <c r="B33" s="492"/>
      <c r="C33" s="547"/>
      <c r="D33" s="548"/>
      <c r="E33" s="549"/>
      <c r="F33" s="557"/>
      <c r="G33" s="557"/>
      <c r="H33" s="559"/>
      <c r="I33" s="561"/>
      <c r="J33" s="559"/>
      <c r="K33" s="559"/>
      <c r="L33" s="559"/>
      <c r="M33" s="572"/>
      <c r="N33" s="572"/>
      <c r="O33" s="559"/>
      <c r="P33" s="574"/>
      <c r="Q33" s="543" t="str">
        <f>IF(M32=0,"　※ 大人の方が含まれない人員でのご利用はできません。","")</f>
        <v/>
      </c>
      <c r="R33" s="544"/>
      <c r="S33" s="544"/>
      <c r="T33" s="544"/>
      <c r="U33" s="544"/>
      <c r="V33" s="544"/>
      <c r="W33" s="544"/>
      <c r="X33" s="544"/>
      <c r="Y33" s="544"/>
      <c r="Z33" s="544"/>
      <c r="AA33" s="544"/>
      <c r="AB33" s="544"/>
      <c r="AC33" s="13"/>
    </row>
    <row r="34" spans="1:40" s="57" customFormat="1" ht="5.25" customHeight="1" thickBot="1">
      <c r="A34"/>
      <c r="B34"/>
      <c r="C34" s="90"/>
      <c r="D34" s="90"/>
      <c r="E34" s="90"/>
      <c r="F34" s="91"/>
      <c r="G34" s="91"/>
      <c r="H34" s="92"/>
      <c r="I34" s="93"/>
      <c r="J34" s="92"/>
      <c r="K34" s="92"/>
      <c r="L34" s="92"/>
      <c r="M34" s="94"/>
      <c r="N34" s="94"/>
      <c r="O34" s="92"/>
      <c r="P34" s="95"/>
      <c r="Q34" s="92"/>
      <c r="R34" s="90"/>
      <c r="S34" s="90"/>
      <c r="T34" s="90"/>
      <c r="U34" s="96"/>
      <c r="V34" s="96"/>
      <c r="W34" s="96"/>
      <c r="X34" s="96"/>
      <c r="Y34"/>
      <c r="Z34"/>
      <c r="AA34"/>
      <c r="AB34"/>
      <c r="AC34"/>
      <c r="AD34"/>
      <c r="AE34"/>
      <c r="AF34"/>
      <c r="AG34"/>
      <c r="AH34" s="13"/>
      <c r="AI34" s="13"/>
      <c r="AJ34" s="13"/>
      <c r="AK34" s="13"/>
    </row>
    <row r="35" spans="1:40" s="57" customFormat="1" ht="18.75" customHeight="1">
      <c r="C35" s="584" t="s">
        <v>45</v>
      </c>
      <c r="D35" s="585"/>
      <c r="E35" s="602" t="s">
        <v>46</v>
      </c>
      <c r="F35" s="603"/>
      <c r="G35" s="603"/>
      <c r="H35" s="604"/>
      <c r="I35" s="602" t="s">
        <v>47</v>
      </c>
      <c r="J35" s="603"/>
      <c r="K35" s="603"/>
      <c r="L35" s="604"/>
      <c r="M35" s="602" t="s">
        <v>48</v>
      </c>
      <c r="N35" s="603"/>
      <c r="O35" s="603"/>
      <c r="P35" s="604"/>
      <c r="Q35" s="602" t="s">
        <v>49</v>
      </c>
      <c r="R35" s="603"/>
      <c r="S35" s="603"/>
      <c r="T35" s="604"/>
      <c r="U35" s="592" t="s">
        <v>50</v>
      </c>
      <c r="V35" s="603"/>
      <c r="W35" s="603"/>
      <c r="X35" s="604"/>
      <c r="Y35" s="592" t="s">
        <v>51</v>
      </c>
      <c r="Z35" s="593"/>
      <c r="AA35" s="593"/>
      <c r="AB35" s="594"/>
      <c r="AC35" s="595" t="s">
        <v>52</v>
      </c>
      <c r="AD35" s="596"/>
      <c r="AE35" s="596"/>
      <c r="AF35" s="597"/>
      <c r="AG35" s="97"/>
    </row>
    <row r="36" spans="1:40" s="57" customFormat="1" ht="18.75" customHeight="1" thickBot="1">
      <c r="C36" s="586"/>
      <c r="D36" s="587"/>
      <c r="E36" s="598" t="s">
        <v>53</v>
      </c>
      <c r="F36" s="599"/>
      <c r="G36" s="600" t="s">
        <v>54</v>
      </c>
      <c r="H36" s="601"/>
      <c r="I36" s="598" t="s">
        <v>53</v>
      </c>
      <c r="J36" s="599"/>
      <c r="K36" s="600" t="s">
        <v>54</v>
      </c>
      <c r="L36" s="601"/>
      <c r="M36" s="598" t="s">
        <v>53</v>
      </c>
      <c r="N36" s="599"/>
      <c r="O36" s="600" t="s">
        <v>54</v>
      </c>
      <c r="P36" s="601"/>
      <c r="Q36" s="598" t="s">
        <v>53</v>
      </c>
      <c r="R36" s="599"/>
      <c r="S36" s="600" t="s">
        <v>54</v>
      </c>
      <c r="T36" s="601"/>
      <c r="U36" s="598" t="s">
        <v>53</v>
      </c>
      <c r="V36" s="599"/>
      <c r="W36" s="600" t="s">
        <v>54</v>
      </c>
      <c r="X36" s="601"/>
      <c r="Y36" s="598" t="s">
        <v>53</v>
      </c>
      <c r="Z36" s="599"/>
      <c r="AA36" s="600" t="s">
        <v>54</v>
      </c>
      <c r="AB36" s="601"/>
      <c r="AC36" s="598" t="s">
        <v>53</v>
      </c>
      <c r="AD36" s="599"/>
      <c r="AE36" s="600" t="s">
        <v>54</v>
      </c>
      <c r="AF36" s="601"/>
      <c r="AG36" s="98" t="str">
        <f>IF(F32=AC39+AE39,"○","×")</f>
        <v>○</v>
      </c>
    </row>
    <row r="37" spans="1:40" s="57" customFormat="1" ht="30" customHeight="1">
      <c r="C37" s="609" t="s">
        <v>55</v>
      </c>
      <c r="D37" s="610"/>
      <c r="E37" s="611"/>
      <c r="F37" s="612"/>
      <c r="G37" s="588"/>
      <c r="H37" s="589"/>
      <c r="I37" s="611"/>
      <c r="J37" s="612"/>
      <c r="K37" s="588"/>
      <c r="L37" s="589"/>
      <c r="M37" s="611">
        <v>22</v>
      </c>
      <c r="N37" s="612"/>
      <c r="O37" s="588">
        <v>1</v>
      </c>
      <c r="P37" s="589"/>
      <c r="Q37" s="611"/>
      <c r="R37" s="612"/>
      <c r="S37" s="588"/>
      <c r="T37" s="589"/>
      <c r="U37" s="611"/>
      <c r="V37" s="612"/>
      <c r="W37" s="588"/>
      <c r="X37" s="589"/>
      <c r="Y37" s="611">
        <v>2</v>
      </c>
      <c r="Z37" s="612"/>
      <c r="AA37" s="588"/>
      <c r="AB37" s="589"/>
      <c r="AC37" s="590">
        <f>SUM(E37,I37,M37,Q37,U37,Y37)</f>
        <v>24</v>
      </c>
      <c r="AD37" s="591"/>
      <c r="AE37" s="617">
        <f>SUM(G37,K37,O37,S37,W37,AA37)</f>
        <v>1</v>
      </c>
      <c r="AF37" s="618"/>
    </row>
    <row r="38" spans="1:40" s="57" customFormat="1" ht="30" customHeight="1" thickBot="1">
      <c r="C38" s="619" t="s">
        <v>56</v>
      </c>
      <c r="D38" s="620"/>
      <c r="E38" s="607"/>
      <c r="F38" s="608"/>
      <c r="G38" s="605"/>
      <c r="H38" s="606"/>
      <c r="I38" s="607"/>
      <c r="J38" s="608"/>
      <c r="K38" s="605"/>
      <c r="L38" s="606"/>
      <c r="M38" s="607">
        <v>23</v>
      </c>
      <c r="N38" s="608"/>
      <c r="O38" s="605"/>
      <c r="P38" s="606"/>
      <c r="Q38" s="607"/>
      <c r="R38" s="608"/>
      <c r="S38" s="605"/>
      <c r="T38" s="606"/>
      <c r="U38" s="607"/>
      <c r="V38" s="608"/>
      <c r="W38" s="605"/>
      <c r="X38" s="606"/>
      <c r="Y38" s="607">
        <v>2</v>
      </c>
      <c r="Z38" s="608"/>
      <c r="AA38" s="605"/>
      <c r="AB38" s="606"/>
      <c r="AC38" s="621">
        <f>SUM(E38,I38,M38,Q38,U38,Y38)</f>
        <v>25</v>
      </c>
      <c r="AD38" s="622"/>
      <c r="AE38" s="623">
        <f>SUM(G38,K38,O38,S38,W38,AA38)</f>
        <v>0</v>
      </c>
      <c r="AF38" s="624"/>
    </row>
    <row r="39" spans="1:40" s="57" customFormat="1" ht="30" customHeight="1" thickTop="1" thickBot="1">
      <c r="C39" s="638" t="s">
        <v>52</v>
      </c>
      <c r="D39" s="639"/>
      <c r="E39" s="613">
        <f>SUM(E37:F38)</f>
        <v>0</v>
      </c>
      <c r="F39" s="614"/>
      <c r="G39" s="615">
        <f>SUM(G37:H38)</f>
        <v>0</v>
      </c>
      <c r="H39" s="616"/>
      <c r="I39" s="613">
        <f>SUM(I37:J38)</f>
        <v>0</v>
      </c>
      <c r="J39" s="614"/>
      <c r="K39" s="615">
        <f>SUM(K37:L38)</f>
        <v>0</v>
      </c>
      <c r="L39" s="616"/>
      <c r="M39" s="613">
        <f>SUM(M37:N38)</f>
        <v>45</v>
      </c>
      <c r="N39" s="614"/>
      <c r="O39" s="615">
        <f>SUM(O37:P38)</f>
        <v>1</v>
      </c>
      <c r="P39" s="616"/>
      <c r="Q39" s="613">
        <f>SUM(Q37:R38)</f>
        <v>0</v>
      </c>
      <c r="R39" s="614"/>
      <c r="S39" s="615">
        <f>SUM(S37:T38)</f>
        <v>0</v>
      </c>
      <c r="T39" s="616"/>
      <c r="U39" s="613">
        <f>SUM(U37:V38)</f>
        <v>0</v>
      </c>
      <c r="V39" s="614"/>
      <c r="W39" s="615">
        <f>SUM(W37:X38)</f>
        <v>0</v>
      </c>
      <c r="X39" s="616"/>
      <c r="Y39" s="613">
        <f>SUM(Y37:Z38)</f>
        <v>4</v>
      </c>
      <c r="Z39" s="614"/>
      <c r="AA39" s="615">
        <f>SUM(AA37:AB38)</f>
        <v>0</v>
      </c>
      <c r="AB39" s="616"/>
      <c r="AC39" s="632">
        <f>SUM(AC37:AD38)</f>
        <v>49</v>
      </c>
      <c r="AD39" s="633"/>
      <c r="AE39" s="625">
        <f>SUM(AE37:AF38)</f>
        <v>1</v>
      </c>
      <c r="AF39" s="626"/>
    </row>
    <row r="40" spans="1:40" s="57" customFormat="1" ht="11.25" customHeight="1" thickBot="1"/>
    <row r="41" spans="1:40" s="57" customFormat="1" ht="33.75" customHeight="1" thickBot="1">
      <c r="A41"/>
      <c r="B41" s="23" t="str">
        <f>IF(V41="","×","○")</f>
        <v>○</v>
      </c>
      <c r="C41" s="514" t="s">
        <v>57</v>
      </c>
      <c r="D41" s="515"/>
      <c r="E41" s="515"/>
      <c r="F41" s="515"/>
      <c r="G41" s="515"/>
      <c r="H41" s="515"/>
      <c r="I41" s="515"/>
      <c r="J41" s="515"/>
      <c r="K41" s="515"/>
      <c r="L41" s="515"/>
      <c r="M41" s="515"/>
      <c r="N41" s="515"/>
      <c r="O41" s="515"/>
      <c r="P41" s="515"/>
      <c r="Q41" s="515"/>
      <c r="R41" s="515"/>
      <c r="S41" s="515"/>
      <c r="T41" s="515"/>
      <c r="U41" s="516"/>
      <c r="V41" s="517" t="s">
        <v>220</v>
      </c>
      <c r="W41" s="518"/>
      <c r="X41"/>
      <c r="Y41"/>
      <c r="Z41"/>
      <c r="AA41"/>
      <c r="AB41"/>
      <c r="AC41"/>
      <c r="AD41"/>
      <c r="AE41"/>
      <c r="AF41"/>
      <c r="AG41" s="13"/>
      <c r="AH41" s="13"/>
      <c r="AI41" s="13"/>
      <c r="AJ41" s="13"/>
    </row>
    <row r="42" spans="1:40" ht="26.25" customHeight="1">
      <c r="I42" s="64"/>
      <c r="J42" s="64"/>
      <c r="K42" s="65"/>
      <c r="L42" s="64"/>
      <c r="M42" s="65"/>
      <c r="N42" s="65"/>
      <c r="O42" s="64"/>
      <c r="P42" s="30"/>
      <c r="Q42" s="30"/>
      <c r="R42" s="30"/>
      <c r="S42" s="30"/>
      <c r="T42" s="30"/>
      <c r="U42" s="30"/>
      <c r="V42" s="30"/>
      <c r="W42" s="30"/>
      <c r="X42" s="30"/>
      <c r="Y42" s="30"/>
      <c r="Z42" s="30"/>
      <c r="AA42" s="30"/>
      <c r="AB42" s="30"/>
      <c r="AC42" s="30"/>
    </row>
    <row r="43" spans="1:40" ht="30" customHeight="1">
      <c r="B43" s="627"/>
      <c r="C43" s="627"/>
      <c r="D43" s="627"/>
      <c r="E43" s="627"/>
      <c r="F43" s="627"/>
      <c r="G43" s="627"/>
      <c r="H43" s="627"/>
      <c r="I43" s="627"/>
      <c r="J43" s="627"/>
      <c r="K43" s="627"/>
      <c r="L43" s="627"/>
      <c r="M43" s="264"/>
      <c r="N43" s="264"/>
      <c r="O43" s="264"/>
      <c r="P43" s="264"/>
      <c r="Q43" s="264"/>
      <c r="R43" s="264"/>
      <c r="S43" s="264"/>
      <c r="T43" s="264"/>
      <c r="U43" s="264"/>
      <c r="V43" s="265"/>
      <c r="W43" s="265"/>
      <c r="X43" s="265"/>
      <c r="Y43" s="266"/>
      <c r="Z43" s="266"/>
      <c r="AA43" s="266"/>
      <c r="AB43" s="265"/>
      <c r="AC43" s="265"/>
      <c r="AD43" s="265"/>
      <c r="AE43" s="265"/>
      <c r="AF43" s="265"/>
      <c r="AG43" s="266"/>
      <c r="AH43" s="266"/>
      <c r="AI43" s="266"/>
      <c r="AJ43" s="266"/>
      <c r="AK43" s="266"/>
      <c r="AL43" s="266"/>
      <c r="AM43" s="266"/>
      <c r="AN43" s="266"/>
    </row>
    <row r="44" spans="1:40" ht="59.25" customHeight="1">
      <c r="B44" s="266"/>
      <c r="C44" s="628"/>
      <c r="D44" s="628"/>
      <c r="E44" s="628"/>
      <c r="F44" s="628"/>
      <c r="G44" s="628"/>
      <c r="H44" s="628"/>
      <c r="I44" s="628"/>
      <c r="J44" s="628"/>
      <c r="K44" s="628"/>
      <c r="L44" s="628"/>
      <c r="M44" s="628"/>
      <c r="N44" s="628"/>
      <c r="O44" s="628"/>
      <c r="P44" s="628"/>
      <c r="Q44" s="628"/>
      <c r="R44" s="628"/>
      <c r="S44" s="628"/>
      <c r="T44" s="628"/>
      <c r="U44" s="628"/>
      <c r="V44" s="628"/>
      <c r="W44" s="267"/>
      <c r="X44" s="266"/>
      <c r="Y44" s="266"/>
      <c r="Z44" s="266"/>
      <c r="AA44" s="266"/>
      <c r="AB44" s="268"/>
      <c r="AC44" s="268"/>
      <c r="AD44" s="268"/>
      <c r="AE44" s="268"/>
      <c r="AF44" s="268"/>
      <c r="AG44" s="269"/>
      <c r="AH44" s="269"/>
      <c r="AI44" s="269"/>
      <c r="AJ44" s="266"/>
      <c r="AK44" s="266"/>
      <c r="AL44" s="266"/>
      <c r="AM44" s="266"/>
      <c r="AN44" s="266"/>
    </row>
    <row r="45" spans="1:40" ht="7.5" customHeight="1">
      <c r="B45" s="266"/>
      <c r="C45" s="266"/>
      <c r="D45" s="270"/>
      <c r="E45" s="270"/>
      <c r="F45" s="270"/>
      <c r="G45" s="270"/>
      <c r="H45" s="270"/>
      <c r="I45" s="270"/>
      <c r="J45" s="270"/>
      <c r="K45" s="270"/>
      <c r="L45" s="270"/>
      <c r="M45" s="270"/>
      <c r="N45" s="270"/>
      <c r="O45" s="270"/>
      <c r="P45" s="270"/>
      <c r="Q45" s="270"/>
      <c r="R45" s="270"/>
      <c r="S45" s="270"/>
      <c r="T45" s="270"/>
      <c r="U45" s="270"/>
      <c r="V45" s="265"/>
      <c r="W45" s="265"/>
      <c r="X45" s="265"/>
      <c r="Y45" s="265"/>
      <c r="Z45" s="265"/>
      <c r="AA45" s="265"/>
      <c r="AB45" s="265"/>
      <c r="AC45" s="265"/>
      <c r="AD45" s="265"/>
      <c r="AE45" s="265"/>
      <c r="AF45" s="266"/>
      <c r="AG45" s="266"/>
      <c r="AH45" s="266"/>
      <c r="AI45" s="266"/>
      <c r="AJ45" s="266"/>
      <c r="AK45" s="266"/>
      <c r="AL45" s="266"/>
      <c r="AM45" s="266"/>
      <c r="AN45" s="266"/>
    </row>
    <row r="46" spans="1:40" ht="30" customHeight="1">
      <c r="B46" s="629"/>
      <c r="C46" s="266"/>
      <c r="D46" s="630"/>
      <c r="E46" s="630"/>
      <c r="F46" s="630"/>
      <c r="G46" s="630"/>
      <c r="H46" s="630"/>
      <c r="I46" s="630"/>
      <c r="J46" s="630"/>
      <c r="K46" s="630"/>
      <c r="L46" s="630"/>
      <c r="M46" s="630"/>
      <c r="N46" s="630"/>
      <c r="O46" s="630"/>
      <c r="P46" s="631"/>
      <c r="Q46" s="631"/>
      <c r="R46" s="631"/>
      <c r="S46" s="630"/>
      <c r="T46" s="630"/>
      <c r="U46" s="630"/>
      <c r="V46" s="630"/>
      <c r="W46" s="271"/>
      <c r="X46" s="272"/>
      <c r="Y46" s="272"/>
      <c r="Z46" s="272"/>
      <c r="AA46" s="266"/>
      <c r="AB46" s="266"/>
      <c r="AC46" s="266"/>
      <c r="AD46" s="266"/>
      <c r="AE46" s="266"/>
      <c r="AF46" s="266"/>
      <c r="AG46" s="266"/>
      <c r="AH46" s="266"/>
      <c r="AI46" s="266"/>
      <c r="AJ46" s="266"/>
      <c r="AK46" s="266"/>
      <c r="AL46" s="266"/>
      <c r="AM46" s="266"/>
      <c r="AN46" s="266"/>
    </row>
    <row r="47" spans="1:40" ht="30" customHeight="1">
      <c r="B47" s="629"/>
      <c r="C47" s="273"/>
      <c r="D47" s="266"/>
      <c r="E47" s="645"/>
      <c r="F47" s="645"/>
      <c r="G47" s="645"/>
      <c r="H47" s="645"/>
      <c r="I47" s="646"/>
      <c r="J47" s="646"/>
      <c r="K47" s="274"/>
      <c r="L47" s="274"/>
      <c r="M47" s="636"/>
      <c r="N47" s="636"/>
      <c r="O47" s="636"/>
      <c r="P47" s="636"/>
      <c r="Q47" s="636"/>
      <c r="R47" s="636"/>
      <c r="S47" s="637"/>
      <c r="T47" s="637"/>
      <c r="U47" s="637"/>
      <c r="V47" s="637"/>
      <c r="W47" s="275"/>
      <c r="X47" s="642"/>
      <c r="Y47" s="642"/>
      <c r="Z47" s="642"/>
      <c r="AA47" s="642"/>
      <c r="AB47" s="642"/>
      <c r="AC47" s="642"/>
      <c r="AD47" s="642"/>
      <c r="AE47" s="642"/>
      <c r="AF47" s="642"/>
      <c r="AG47" s="266"/>
      <c r="AH47" s="266"/>
      <c r="AI47" s="266"/>
      <c r="AJ47" s="266"/>
      <c r="AK47" s="266"/>
      <c r="AL47" s="266"/>
      <c r="AM47" s="266"/>
      <c r="AN47" s="266"/>
    </row>
    <row r="48" spans="1:40" ht="30" customHeight="1">
      <c r="B48" s="629"/>
      <c r="C48" s="273"/>
      <c r="D48" s="635"/>
      <c r="E48" s="635"/>
      <c r="F48" s="635"/>
      <c r="G48" s="635"/>
      <c r="H48" s="635"/>
      <c r="I48" s="635"/>
      <c r="J48" s="635"/>
      <c r="K48" s="635"/>
      <c r="L48" s="635"/>
      <c r="M48" s="636"/>
      <c r="N48" s="636"/>
      <c r="O48" s="636"/>
      <c r="P48" s="636"/>
      <c r="Q48" s="636"/>
      <c r="R48" s="636"/>
      <c r="S48" s="637"/>
      <c r="T48" s="637"/>
      <c r="U48" s="637"/>
      <c r="V48" s="637"/>
      <c r="W48" s="275"/>
      <c r="X48" s="643"/>
      <c r="Y48" s="643"/>
      <c r="Z48" s="643"/>
      <c r="AA48" s="644"/>
      <c r="AB48" s="644"/>
      <c r="AC48" s="634"/>
      <c r="AD48" s="634"/>
      <c r="AE48" s="634"/>
      <c r="AF48" s="634"/>
      <c r="AG48" s="266"/>
      <c r="AH48" s="266"/>
      <c r="AI48" s="266"/>
      <c r="AJ48" s="266"/>
      <c r="AK48" s="266"/>
      <c r="AL48" s="266"/>
      <c r="AM48" s="266"/>
      <c r="AN48" s="266"/>
    </row>
    <row r="49" spans="2:43" ht="30" customHeight="1">
      <c r="B49" s="629"/>
      <c r="C49" s="273"/>
      <c r="D49" s="635"/>
      <c r="E49" s="635"/>
      <c r="F49" s="635"/>
      <c r="G49" s="635"/>
      <c r="H49" s="635"/>
      <c r="I49" s="635"/>
      <c r="J49" s="635"/>
      <c r="K49" s="635"/>
      <c r="L49" s="635"/>
      <c r="M49" s="636"/>
      <c r="N49" s="636"/>
      <c r="O49" s="636"/>
      <c r="P49" s="636"/>
      <c r="Q49" s="636"/>
      <c r="R49" s="636"/>
      <c r="S49" s="637"/>
      <c r="T49" s="637"/>
      <c r="U49" s="637"/>
      <c r="V49" s="637"/>
      <c r="W49" s="275"/>
      <c r="X49" s="276"/>
      <c r="Y49" s="276"/>
      <c r="Z49" s="266"/>
      <c r="AA49" s="266"/>
      <c r="AB49" s="266"/>
      <c r="AC49" s="266"/>
      <c r="AD49" s="266"/>
      <c r="AE49" s="266"/>
      <c r="AF49" s="266"/>
      <c r="AG49" s="266"/>
      <c r="AH49" s="266"/>
      <c r="AI49" s="266"/>
      <c r="AJ49" s="266"/>
      <c r="AK49" s="266"/>
      <c r="AL49" s="266"/>
      <c r="AM49" s="266"/>
      <c r="AN49" s="266"/>
    </row>
    <row r="50" spans="2:43" ht="11.25" customHeight="1">
      <c r="B50" s="266"/>
      <c r="C50" s="273"/>
      <c r="D50" s="277"/>
      <c r="E50" s="277"/>
      <c r="F50" s="277"/>
      <c r="G50" s="277"/>
      <c r="H50" s="277"/>
      <c r="I50" s="277"/>
      <c r="J50" s="277"/>
      <c r="K50" s="277"/>
      <c r="L50" s="278"/>
      <c r="M50" s="278"/>
      <c r="N50" s="278"/>
      <c r="O50" s="278"/>
      <c r="P50" s="278"/>
      <c r="Q50" s="278"/>
      <c r="R50" s="279"/>
      <c r="S50" s="279"/>
      <c r="T50" s="279"/>
      <c r="U50" s="279"/>
      <c r="V50" s="269"/>
      <c r="W50" s="280"/>
      <c r="X50" s="280"/>
      <c r="Y50" s="280"/>
      <c r="Z50" s="280"/>
      <c r="AA50" s="280"/>
      <c r="AB50" s="280"/>
      <c r="AC50" s="280"/>
      <c r="AD50" s="280"/>
      <c r="AE50" s="280"/>
      <c r="AF50" s="280"/>
      <c r="AG50" s="280"/>
      <c r="AH50" s="280"/>
      <c r="AI50" s="280"/>
      <c r="AJ50" s="276"/>
      <c r="AK50" s="276"/>
      <c r="AL50" s="266"/>
      <c r="AM50" s="266"/>
      <c r="AN50" s="266"/>
    </row>
    <row r="51" spans="2:43" ht="33.75" customHeight="1">
      <c r="B51" s="281"/>
      <c r="C51" s="640"/>
      <c r="D51" s="640"/>
      <c r="E51" s="640"/>
      <c r="F51" s="640"/>
      <c r="G51" s="640"/>
      <c r="H51" s="640"/>
      <c r="I51" s="640"/>
      <c r="J51" s="640"/>
      <c r="K51" s="640"/>
      <c r="L51" s="640"/>
      <c r="M51" s="640"/>
      <c r="N51" s="640"/>
      <c r="O51" s="640"/>
      <c r="P51" s="640"/>
      <c r="Q51" s="640"/>
      <c r="R51" s="640"/>
      <c r="S51" s="640"/>
      <c r="T51" s="640"/>
      <c r="U51" s="641"/>
      <c r="V51" s="641"/>
      <c r="W51" s="280"/>
      <c r="X51" s="280"/>
      <c r="Y51" s="280"/>
      <c r="Z51" s="280"/>
      <c r="AA51" s="280"/>
      <c r="AB51" s="280"/>
      <c r="AC51" s="280"/>
      <c r="AD51" s="280"/>
      <c r="AE51" s="280"/>
      <c r="AF51" s="280"/>
      <c r="AG51" s="280"/>
      <c r="AH51" s="280"/>
      <c r="AI51" s="276"/>
      <c r="AJ51" s="276"/>
      <c r="AK51" s="266"/>
      <c r="AL51" s="266"/>
      <c r="AM51" s="266"/>
      <c r="AN51" s="266"/>
    </row>
    <row r="52" spans="2:43" ht="5.25" customHeight="1">
      <c r="B52" s="266"/>
      <c r="C52" s="273"/>
      <c r="D52" s="277"/>
      <c r="E52" s="277"/>
      <c r="F52" s="277"/>
      <c r="G52" s="277"/>
      <c r="H52" s="277"/>
      <c r="I52" s="277"/>
      <c r="J52" s="277"/>
      <c r="K52" s="277"/>
      <c r="L52" s="278"/>
      <c r="M52" s="278"/>
      <c r="N52" s="278"/>
      <c r="O52" s="278"/>
      <c r="P52" s="278"/>
      <c r="Q52" s="278"/>
      <c r="R52" s="279"/>
      <c r="S52" s="279"/>
      <c r="T52" s="279"/>
      <c r="U52" s="279"/>
      <c r="V52" s="279"/>
      <c r="W52" s="269"/>
      <c r="X52" s="280"/>
      <c r="Y52" s="280"/>
      <c r="Z52" s="280"/>
      <c r="AA52" s="280"/>
      <c r="AB52" s="280"/>
      <c r="AC52" s="280"/>
      <c r="AD52" s="280"/>
      <c r="AE52" s="280"/>
      <c r="AF52" s="280"/>
      <c r="AG52" s="280"/>
      <c r="AH52" s="280"/>
      <c r="AI52" s="280"/>
      <c r="AJ52" s="280"/>
      <c r="AK52" s="276"/>
      <c r="AL52" s="276"/>
      <c r="AM52" s="266"/>
      <c r="AN52" s="266"/>
    </row>
    <row r="53" spans="2:43" ht="33.75" customHeight="1">
      <c r="B53" s="281"/>
      <c r="C53" s="640"/>
      <c r="D53" s="640"/>
      <c r="E53" s="640"/>
      <c r="F53" s="640"/>
      <c r="G53" s="640"/>
      <c r="H53" s="640"/>
      <c r="I53" s="640"/>
      <c r="J53" s="640"/>
      <c r="K53" s="640"/>
      <c r="L53" s="640"/>
      <c r="M53" s="640"/>
      <c r="N53" s="640"/>
      <c r="O53" s="640"/>
      <c r="P53" s="640"/>
      <c r="Q53" s="640"/>
      <c r="R53" s="640"/>
      <c r="S53" s="640"/>
      <c r="T53" s="640"/>
      <c r="U53" s="641"/>
      <c r="V53" s="641"/>
      <c r="W53" s="280"/>
      <c r="X53" s="280"/>
      <c r="Y53" s="280"/>
      <c r="Z53" s="280"/>
      <c r="AA53" s="280"/>
      <c r="AB53" s="280"/>
      <c r="AC53" s="280"/>
      <c r="AD53" s="280"/>
      <c r="AE53" s="280"/>
      <c r="AF53" s="280"/>
      <c r="AG53" s="280"/>
      <c r="AH53" s="280"/>
      <c r="AI53" s="276"/>
      <c r="AJ53" s="276"/>
      <c r="AK53" s="266"/>
      <c r="AL53" s="266"/>
      <c r="AM53" s="266"/>
      <c r="AN53" s="266"/>
    </row>
    <row r="54" spans="2:43" ht="5.25" customHeight="1">
      <c r="B54" s="282"/>
      <c r="C54" s="283"/>
      <c r="D54" s="283"/>
      <c r="E54" s="283"/>
      <c r="F54" s="283"/>
      <c r="G54" s="283"/>
      <c r="H54" s="283"/>
      <c r="I54" s="283"/>
      <c r="J54" s="283"/>
      <c r="K54" s="283"/>
      <c r="L54" s="283"/>
      <c r="M54" s="283"/>
      <c r="N54" s="283"/>
      <c r="O54" s="283"/>
      <c r="P54" s="283"/>
      <c r="Q54" s="283"/>
      <c r="R54" s="283"/>
      <c r="S54" s="283"/>
      <c r="T54" s="283"/>
      <c r="U54" s="284"/>
      <c r="V54" s="284"/>
      <c r="W54" s="280"/>
      <c r="X54" s="280"/>
      <c r="Y54" s="280"/>
      <c r="Z54" s="280"/>
      <c r="AA54" s="280"/>
      <c r="AB54" s="280"/>
      <c r="AC54" s="280"/>
      <c r="AD54" s="280"/>
      <c r="AE54" s="280"/>
      <c r="AF54" s="280"/>
      <c r="AG54" s="280"/>
      <c r="AH54" s="280"/>
      <c r="AI54" s="276"/>
      <c r="AJ54" s="276"/>
      <c r="AK54" s="266"/>
      <c r="AL54" s="266"/>
      <c r="AM54" s="266"/>
      <c r="AN54" s="266"/>
    </row>
    <row r="55" spans="2:43" ht="33.75" customHeight="1">
      <c r="B55" s="281"/>
      <c r="C55" s="640"/>
      <c r="D55" s="640"/>
      <c r="E55" s="640"/>
      <c r="F55" s="640"/>
      <c r="G55" s="640"/>
      <c r="H55" s="640"/>
      <c r="I55" s="640"/>
      <c r="J55" s="640"/>
      <c r="K55" s="640"/>
      <c r="L55" s="640"/>
      <c r="M55" s="640"/>
      <c r="N55" s="640"/>
      <c r="O55" s="640"/>
      <c r="P55" s="640"/>
      <c r="Q55" s="640"/>
      <c r="R55" s="640"/>
      <c r="S55" s="640"/>
      <c r="T55" s="640"/>
      <c r="U55" s="641"/>
      <c r="V55" s="641"/>
      <c r="W55" s="280"/>
      <c r="X55" s="280"/>
      <c r="Y55" s="280"/>
      <c r="Z55" s="280"/>
      <c r="AA55" s="280"/>
      <c r="AB55" s="280"/>
      <c r="AC55" s="280"/>
      <c r="AD55" s="280"/>
      <c r="AE55" s="280"/>
      <c r="AF55" s="280"/>
      <c r="AG55" s="280"/>
      <c r="AH55" s="280"/>
      <c r="AI55" s="276"/>
      <c r="AJ55" s="276"/>
      <c r="AK55" s="266"/>
      <c r="AL55" s="266"/>
      <c r="AM55" s="266"/>
      <c r="AN55" s="266"/>
    </row>
    <row r="56" spans="2:43" ht="26.25" customHeight="1">
      <c r="B56" s="266"/>
      <c r="C56" s="285"/>
      <c r="D56" s="285"/>
      <c r="E56" s="285"/>
      <c r="F56" s="285"/>
      <c r="G56" s="285"/>
      <c r="H56" s="285"/>
      <c r="I56" s="285"/>
      <c r="J56" s="285"/>
      <c r="K56" s="285"/>
      <c r="L56" s="285"/>
      <c r="M56" s="285"/>
      <c r="N56" s="285"/>
      <c r="O56" s="285"/>
      <c r="P56" s="286"/>
      <c r="Q56" s="287"/>
      <c r="R56" s="266"/>
      <c r="S56" s="266"/>
      <c r="T56" s="266"/>
      <c r="U56" s="266"/>
      <c r="V56" s="266"/>
      <c r="W56" s="266"/>
      <c r="X56" s="266"/>
      <c r="Y56" s="288"/>
      <c r="Z56" s="266"/>
      <c r="AA56" s="266"/>
      <c r="AB56" s="266"/>
      <c r="AC56" s="651"/>
      <c r="AD56" s="651"/>
      <c r="AE56" s="651"/>
      <c r="AF56" s="651"/>
      <c r="AG56" s="651"/>
      <c r="AH56" s="651"/>
      <c r="AI56" s="651"/>
      <c r="AJ56" s="266"/>
      <c r="AK56" s="266"/>
      <c r="AL56" s="266"/>
      <c r="AM56" s="266"/>
      <c r="AN56" s="266"/>
    </row>
    <row r="57" spans="2:43" ht="30" customHeight="1">
      <c r="B57" s="627"/>
      <c r="C57" s="627"/>
      <c r="D57" s="627"/>
      <c r="E57" s="627"/>
      <c r="F57" s="627"/>
      <c r="G57" s="627"/>
      <c r="H57" s="652"/>
      <c r="I57" s="652"/>
      <c r="J57" s="652"/>
      <c r="K57" s="652"/>
      <c r="L57" s="652"/>
      <c r="M57" s="652"/>
      <c r="N57" s="652"/>
      <c r="O57" s="652"/>
      <c r="P57" s="652"/>
      <c r="Q57" s="652"/>
      <c r="R57" s="652"/>
      <c r="S57" s="652"/>
      <c r="T57" s="652"/>
      <c r="U57" s="652"/>
      <c r="V57" s="652"/>
      <c r="W57" s="652"/>
      <c r="X57" s="652"/>
      <c r="Y57" s="652"/>
      <c r="Z57" s="652"/>
      <c r="AA57" s="652"/>
      <c r="AB57" s="266"/>
      <c r="AC57" s="266"/>
      <c r="AD57" s="266"/>
      <c r="AE57" s="266"/>
      <c r="AF57" s="266"/>
      <c r="AG57" s="266"/>
      <c r="AH57" s="266"/>
      <c r="AI57" s="266"/>
      <c r="AJ57" s="266"/>
      <c r="AK57" s="266"/>
      <c r="AL57" s="266"/>
      <c r="AM57" s="266"/>
      <c r="AN57" s="266"/>
    </row>
    <row r="58" spans="2:43" ht="65.25" customHeight="1">
      <c r="B58" s="266"/>
      <c r="C58" s="628"/>
      <c r="D58" s="628"/>
      <c r="E58" s="628"/>
      <c r="F58" s="628"/>
      <c r="G58" s="628"/>
      <c r="H58" s="628"/>
      <c r="I58" s="628"/>
      <c r="J58" s="628"/>
      <c r="K58" s="628"/>
      <c r="L58" s="628"/>
      <c r="M58" s="628"/>
      <c r="N58" s="628"/>
      <c r="O58" s="628"/>
      <c r="P58" s="628"/>
      <c r="Q58" s="628"/>
      <c r="R58" s="628"/>
      <c r="S58" s="628"/>
      <c r="T58" s="628"/>
      <c r="U58" s="628"/>
      <c r="V58" s="628"/>
      <c r="W58" s="628"/>
      <c r="X58" s="628"/>
      <c r="Y58" s="628"/>
      <c r="Z58" s="628"/>
      <c r="AA58" s="628"/>
      <c r="AB58" s="628"/>
      <c r="AC58" s="628"/>
      <c r="AD58" s="266"/>
      <c r="AE58" s="266"/>
      <c r="AF58" s="266"/>
      <c r="AG58" s="266"/>
      <c r="AH58" s="266"/>
      <c r="AI58" s="266"/>
      <c r="AJ58" s="266"/>
      <c r="AK58" s="266"/>
      <c r="AL58" s="266"/>
      <c r="AM58" s="266"/>
      <c r="AN58" s="266"/>
    </row>
    <row r="59" spans="2:43" ht="7.5" customHeight="1">
      <c r="B59" s="266"/>
      <c r="C59" s="289"/>
      <c r="D59" s="270"/>
      <c r="E59" s="270"/>
      <c r="F59" s="270"/>
      <c r="G59" s="270"/>
      <c r="H59" s="270"/>
      <c r="I59" s="270"/>
      <c r="J59" s="270"/>
      <c r="K59" s="270"/>
      <c r="L59" s="270"/>
      <c r="M59" s="270"/>
      <c r="N59" s="270"/>
      <c r="O59" s="270"/>
      <c r="P59" s="270"/>
      <c r="Q59" s="270"/>
      <c r="R59" s="270"/>
      <c r="S59" s="270"/>
      <c r="T59" s="270"/>
      <c r="U59" s="270"/>
      <c r="V59" s="270"/>
      <c r="W59" s="270"/>
      <c r="X59" s="266"/>
      <c r="Y59" s="266"/>
      <c r="Z59" s="266"/>
      <c r="AA59" s="266"/>
      <c r="AB59" s="266"/>
      <c r="AC59" s="266"/>
      <c r="AD59" s="266"/>
      <c r="AE59" s="266"/>
      <c r="AF59" s="266"/>
      <c r="AG59" s="266"/>
      <c r="AH59" s="266"/>
      <c r="AI59" s="266"/>
      <c r="AJ59" s="266"/>
      <c r="AK59" s="266"/>
      <c r="AL59" s="266"/>
      <c r="AM59" s="266"/>
      <c r="AN59" s="266"/>
    </row>
    <row r="60" spans="2:43" ht="17.25" customHeight="1">
      <c r="B60" s="629"/>
      <c r="C60" s="647"/>
      <c r="D60" s="647"/>
      <c r="E60" s="647"/>
      <c r="F60" s="647"/>
      <c r="G60" s="647"/>
      <c r="H60" s="648"/>
      <c r="I60" s="648"/>
      <c r="J60" s="648"/>
      <c r="K60" s="648"/>
      <c r="L60" s="649"/>
      <c r="M60" s="649"/>
      <c r="N60" s="649"/>
      <c r="O60" s="649"/>
      <c r="P60" s="649"/>
      <c r="Q60" s="649"/>
      <c r="R60" s="649"/>
      <c r="S60" s="649"/>
      <c r="T60" s="649"/>
      <c r="U60" s="649"/>
      <c r="V60" s="649"/>
      <c r="W60" s="649"/>
      <c r="X60" s="649"/>
      <c r="Y60" s="649"/>
      <c r="Z60" s="649"/>
      <c r="AA60" s="649"/>
      <c r="AB60" s="290"/>
      <c r="AC60" s="290"/>
      <c r="AD60" s="291"/>
      <c r="AE60" s="291"/>
      <c r="AF60" s="291"/>
      <c r="AG60" s="291"/>
      <c r="AH60" s="291"/>
      <c r="AI60" s="291"/>
      <c r="AJ60" s="266"/>
      <c r="AK60" s="291"/>
      <c r="AL60" s="266"/>
      <c r="AM60" s="266"/>
      <c r="AN60" s="266"/>
    </row>
    <row r="61" spans="2:43" ht="17.25" customHeight="1">
      <c r="B61" s="629"/>
      <c r="C61" s="647"/>
      <c r="D61" s="647"/>
      <c r="E61" s="647"/>
      <c r="F61" s="647"/>
      <c r="G61" s="647"/>
      <c r="H61" s="648"/>
      <c r="I61" s="648"/>
      <c r="J61" s="648"/>
      <c r="K61" s="648"/>
      <c r="L61" s="650"/>
      <c r="M61" s="650"/>
      <c r="N61" s="650"/>
      <c r="O61" s="650"/>
      <c r="P61" s="650"/>
      <c r="Q61" s="650"/>
      <c r="R61" s="650"/>
      <c r="S61" s="650"/>
      <c r="T61" s="650"/>
      <c r="U61" s="650"/>
      <c r="V61" s="650"/>
      <c r="W61" s="650"/>
      <c r="X61" s="650"/>
      <c r="Y61" s="650"/>
      <c r="Z61" s="650"/>
      <c r="AA61" s="650"/>
      <c r="AB61" s="290"/>
      <c r="AC61" s="290"/>
      <c r="AD61" s="291"/>
      <c r="AE61" s="291"/>
      <c r="AF61" s="291"/>
      <c r="AG61" s="291"/>
      <c r="AH61" s="292"/>
      <c r="AI61" s="292"/>
      <c r="AJ61" s="275"/>
      <c r="AK61" s="292"/>
      <c r="AL61" s="275"/>
      <c r="AM61" s="275"/>
      <c r="AN61" s="275"/>
      <c r="AO61" s="28"/>
      <c r="AP61" s="28"/>
    </row>
    <row r="62" spans="2:43" ht="11.25" customHeight="1">
      <c r="B62" s="266"/>
      <c r="C62" s="266"/>
      <c r="D62" s="293"/>
      <c r="E62" s="293"/>
      <c r="F62" s="293"/>
      <c r="G62" s="293"/>
      <c r="H62" s="293"/>
      <c r="I62" s="293"/>
      <c r="J62" s="294"/>
      <c r="K62" s="293"/>
      <c r="L62" s="295"/>
      <c r="M62" s="296"/>
      <c r="N62" s="296"/>
      <c r="O62" s="296"/>
      <c r="P62" s="296"/>
      <c r="Q62" s="296"/>
      <c r="R62" s="296"/>
      <c r="S62" s="296"/>
      <c r="T62" s="296"/>
      <c r="U62" s="296"/>
      <c r="V62" s="296"/>
      <c r="W62" s="296"/>
      <c r="X62" s="296"/>
      <c r="Y62" s="296"/>
      <c r="Z62" s="296"/>
      <c r="AA62" s="296"/>
      <c r="AB62" s="296"/>
      <c r="AC62" s="296"/>
      <c r="AD62" s="266"/>
      <c r="AE62" s="266"/>
      <c r="AF62" s="266"/>
      <c r="AG62" s="266"/>
      <c r="AH62" s="275"/>
      <c r="AI62" s="275"/>
      <c r="AJ62" s="275"/>
      <c r="AK62" s="275"/>
      <c r="AL62" s="275"/>
      <c r="AM62" s="275"/>
      <c r="AN62" s="275"/>
      <c r="AO62" s="28"/>
      <c r="AP62" s="28"/>
    </row>
    <row r="63" spans="2:43" ht="31.5" customHeight="1">
      <c r="B63" s="266"/>
      <c r="C63" s="653"/>
      <c r="D63" s="653"/>
      <c r="E63" s="297"/>
      <c r="F63" s="298"/>
      <c r="G63" s="297"/>
      <c r="H63" s="298"/>
      <c r="I63" s="299"/>
      <c r="J63" s="300"/>
      <c r="K63" s="301"/>
      <c r="L63" s="302"/>
      <c r="M63" s="654"/>
      <c r="N63" s="654"/>
      <c r="O63" s="303"/>
      <c r="P63" s="297"/>
      <c r="Q63" s="304"/>
      <c r="R63" s="299"/>
      <c r="S63" s="305"/>
      <c r="T63" s="301"/>
      <c r="U63" s="302"/>
      <c r="V63" s="655"/>
      <c r="W63" s="655"/>
      <c r="X63" s="655"/>
      <c r="Y63" s="655"/>
      <c r="Z63" s="655"/>
      <c r="AA63" s="655"/>
      <c r="AB63" s="655"/>
      <c r="AC63" s="655"/>
      <c r="AD63" s="655"/>
      <c r="AE63" s="655"/>
      <c r="AF63" s="306"/>
      <c r="AG63" s="306"/>
      <c r="AH63" s="307"/>
      <c r="AI63" s="307"/>
      <c r="AJ63" s="307"/>
      <c r="AK63" s="307"/>
      <c r="AL63" s="275"/>
      <c r="AM63" s="275"/>
      <c r="AN63" s="275"/>
      <c r="AO63" s="28"/>
      <c r="AP63" s="28"/>
      <c r="AQ63" s="101"/>
    </row>
    <row r="64" spans="2:43" ht="5.25" customHeight="1">
      <c r="B64" s="291"/>
      <c r="C64" s="308"/>
      <c r="D64" s="308"/>
      <c r="E64" s="309"/>
      <c r="F64" s="308"/>
      <c r="G64" s="309"/>
      <c r="H64" s="308"/>
      <c r="I64" s="308"/>
      <c r="J64" s="309"/>
      <c r="K64" s="310"/>
      <c r="L64" s="302"/>
      <c r="M64" s="311"/>
      <c r="N64" s="311"/>
      <c r="O64" s="312"/>
      <c r="P64" s="309"/>
      <c r="Q64" s="313"/>
      <c r="R64" s="308"/>
      <c r="S64" s="314"/>
      <c r="T64" s="310"/>
      <c r="U64" s="302"/>
      <c r="V64" s="315"/>
      <c r="W64" s="315"/>
      <c r="X64" s="315"/>
      <c r="Y64" s="315"/>
      <c r="Z64" s="315"/>
      <c r="AA64" s="315"/>
      <c r="AB64" s="306"/>
      <c r="AC64" s="306"/>
      <c r="AD64" s="306"/>
      <c r="AE64" s="306"/>
      <c r="AF64" s="306"/>
      <c r="AG64" s="306"/>
      <c r="AH64" s="307"/>
      <c r="AI64" s="307"/>
      <c r="AJ64" s="307"/>
      <c r="AK64" s="307"/>
      <c r="AL64" s="275"/>
      <c r="AM64" s="275"/>
      <c r="AN64" s="275"/>
      <c r="AO64" s="28"/>
      <c r="AP64" s="28"/>
      <c r="AQ64" s="101"/>
    </row>
    <row r="65" spans="2:44" s="99" customFormat="1" ht="18" customHeight="1">
      <c r="B65" s="629"/>
      <c r="C65" s="316"/>
      <c r="D65" s="316"/>
      <c r="E65" s="316"/>
      <c r="F65" s="316"/>
      <c r="G65" s="316"/>
      <c r="H65" s="317"/>
      <c r="I65" s="656"/>
      <c r="J65" s="656"/>
      <c r="K65" s="318"/>
      <c r="L65" s="317"/>
      <c r="M65" s="656"/>
      <c r="N65" s="656"/>
      <c r="O65" s="318"/>
      <c r="P65" s="317"/>
      <c r="Q65" s="656"/>
      <c r="R65" s="656"/>
      <c r="S65" s="318"/>
      <c r="T65" s="317"/>
      <c r="U65" s="656"/>
      <c r="V65" s="656"/>
      <c r="W65" s="318"/>
      <c r="X65" s="317"/>
      <c r="Y65" s="656"/>
      <c r="Z65" s="656"/>
      <c r="AA65" s="318"/>
      <c r="AB65" s="317"/>
      <c r="AC65" s="656"/>
      <c r="AD65" s="656"/>
      <c r="AE65" s="318"/>
      <c r="AF65" s="319"/>
      <c r="AG65" s="319"/>
      <c r="AH65" s="320"/>
      <c r="AI65" s="320"/>
      <c r="AJ65" s="275"/>
      <c r="AK65" s="321"/>
      <c r="AL65" s="321"/>
      <c r="AM65" s="321"/>
      <c r="AN65" s="321"/>
      <c r="AO65" s="103" t="str">
        <f>IF(V22="","",IF(H21&lt;5," ",K20+4))</f>
        <v xml:space="preserve"> </v>
      </c>
      <c r="AP65" s="103" t="str">
        <f>IF(V22="","",IF(H21&lt;6," ",K20+5))</f>
        <v xml:space="preserve"> </v>
      </c>
      <c r="AQ65" s="104"/>
      <c r="AR65" s="104"/>
    </row>
    <row r="66" spans="2:44" s="99" customFormat="1" ht="18" customHeight="1">
      <c r="B66" s="629"/>
      <c r="C66" s="316"/>
      <c r="D66" s="316"/>
      <c r="E66" s="316"/>
      <c r="F66" s="316"/>
      <c r="G66" s="316"/>
      <c r="H66" s="657"/>
      <c r="I66" s="657"/>
      <c r="J66" s="658"/>
      <c r="K66" s="658"/>
      <c r="L66" s="657"/>
      <c r="M66" s="657"/>
      <c r="N66" s="658"/>
      <c r="O66" s="658"/>
      <c r="P66" s="657"/>
      <c r="Q66" s="657"/>
      <c r="R66" s="658"/>
      <c r="S66" s="658"/>
      <c r="T66" s="657"/>
      <c r="U66" s="657"/>
      <c r="V66" s="658"/>
      <c r="W66" s="658"/>
      <c r="X66" s="657"/>
      <c r="Y66" s="657"/>
      <c r="Z66" s="658"/>
      <c r="AA66" s="658"/>
      <c r="AB66" s="657"/>
      <c r="AC66" s="657"/>
      <c r="AD66" s="658"/>
      <c r="AE66" s="658"/>
      <c r="AF66" s="322"/>
      <c r="AG66" s="322"/>
      <c r="AH66" s="320"/>
      <c r="AI66" s="320"/>
      <c r="AJ66" s="323"/>
      <c r="AK66" s="324"/>
      <c r="AL66" s="324"/>
      <c r="AM66" s="324"/>
      <c r="AN66" s="324"/>
      <c r="AO66" s="105" t="str">
        <f>IF(OR(H21&lt;=4,AND(X67&lt;&gt;"",X68&lt;&gt;"",X69&lt;&gt;"",X70&lt;&gt;"")),"○","×")</f>
        <v>○</v>
      </c>
      <c r="AP66" s="105" t="str">
        <f>IF(OR(H21&lt;=5,AND(AB67&lt;&gt;"",AB68&lt;&gt;"",AB69&lt;&gt;"",AB70&lt;&gt;"")),"○","×")</f>
        <v>○</v>
      </c>
      <c r="AQ66" s="104"/>
      <c r="AR66" s="104"/>
    </row>
    <row r="67" spans="2:44" s="99" customFormat="1" ht="26.25" customHeight="1">
      <c r="B67" s="629"/>
      <c r="C67" s="664"/>
      <c r="D67" s="660"/>
      <c r="E67" s="660"/>
      <c r="F67" s="661"/>
      <c r="G67" s="661"/>
      <c r="H67" s="662"/>
      <c r="I67" s="662"/>
      <c r="J67" s="325"/>
      <c r="K67" s="326"/>
      <c r="L67" s="659"/>
      <c r="M67" s="659"/>
      <c r="N67" s="327"/>
      <c r="O67" s="326"/>
      <c r="P67" s="659"/>
      <c r="Q67" s="659"/>
      <c r="R67" s="327"/>
      <c r="S67" s="326"/>
      <c r="T67" s="659"/>
      <c r="U67" s="659"/>
      <c r="V67" s="327"/>
      <c r="W67" s="326"/>
      <c r="X67" s="659"/>
      <c r="Y67" s="659"/>
      <c r="Z67" s="327"/>
      <c r="AA67" s="326"/>
      <c r="AB67" s="659"/>
      <c r="AC67" s="659"/>
      <c r="AD67" s="327"/>
      <c r="AE67" s="326"/>
      <c r="AF67" s="663"/>
      <c r="AG67" s="663"/>
      <c r="AH67" s="328"/>
      <c r="AI67" s="328"/>
      <c r="AJ67" s="323"/>
      <c r="AK67" s="324"/>
      <c r="AL67" s="324"/>
      <c r="AM67" s="324"/>
      <c r="AN67" s="324"/>
      <c r="AO67" s="105"/>
      <c r="AP67" s="105"/>
      <c r="AQ67" s="104"/>
      <c r="AR67" s="104"/>
    </row>
    <row r="68" spans="2:44" s="99" customFormat="1" ht="26.25" customHeight="1">
      <c r="B68" s="629"/>
      <c r="C68" s="664"/>
      <c r="D68" s="660"/>
      <c r="E68" s="660"/>
      <c r="F68" s="667"/>
      <c r="G68" s="667"/>
      <c r="H68" s="662"/>
      <c r="I68" s="662"/>
      <c r="J68" s="325"/>
      <c r="K68" s="326"/>
      <c r="L68" s="659"/>
      <c r="M68" s="659"/>
      <c r="N68" s="327"/>
      <c r="O68" s="326"/>
      <c r="P68" s="659"/>
      <c r="Q68" s="659"/>
      <c r="R68" s="327"/>
      <c r="S68" s="326"/>
      <c r="T68" s="659"/>
      <c r="U68" s="659"/>
      <c r="V68" s="327"/>
      <c r="W68" s="326"/>
      <c r="X68" s="659"/>
      <c r="Y68" s="659"/>
      <c r="Z68" s="327"/>
      <c r="AA68" s="326"/>
      <c r="AB68" s="659"/>
      <c r="AC68" s="659"/>
      <c r="AD68" s="327"/>
      <c r="AE68" s="326"/>
      <c r="AF68" s="329"/>
      <c r="AG68" s="329"/>
      <c r="AH68" s="328"/>
      <c r="AI68" s="328"/>
      <c r="AJ68" s="323"/>
      <c r="AK68" s="328"/>
      <c r="AL68" s="328"/>
      <c r="AM68" s="328"/>
      <c r="AN68" s="328"/>
      <c r="AO68" s="106" t="str">
        <f>IF(OR(AD26="",AND(X71&lt;&gt;"",X72&lt;&gt;"",X73&lt;&gt;"",X74&lt;&gt;"")),"○","×")</f>
        <v>○</v>
      </c>
      <c r="AP68" s="106" t="str">
        <f>IF(OR(AE26="",AND(AB71&lt;&gt;"",AB72&lt;&gt;"",AB73&lt;&gt;"",AB74&lt;&gt;"")),"○","×")</f>
        <v>○</v>
      </c>
      <c r="AQ68" s="104"/>
      <c r="AR68" s="104"/>
    </row>
    <row r="69" spans="2:44" s="99" customFormat="1" ht="26.25" customHeight="1">
      <c r="B69" s="629"/>
      <c r="C69" s="664"/>
      <c r="D69" s="666"/>
      <c r="E69" s="666"/>
      <c r="F69" s="665"/>
      <c r="G69" s="665"/>
      <c r="H69" s="662"/>
      <c r="I69" s="662"/>
      <c r="J69" s="325"/>
      <c r="K69" s="326"/>
      <c r="L69" s="659"/>
      <c r="M69" s="659"/>
      <c r="N69" s="327"/>
      <c r="O69" s="326"/>
      <c r="P69" s="659"/>
      <c r="Q69" s="659"/>
      <c r="R69" s="327"/>
      <c r="S69" s="326"/>
      <c r="T69" s="659"/>
      <c r="U69" s="659"/>
      <c r="V69" s="327"/>
      <c r="W69" s="326"/>
      <c r="X69" s="659"/>
      <c r="Y69" s="659"/>
      <c r="Z69" s="327"/>
      <c r="AA69" s="326"/>
      <c r="AB69" s="659"/>
      <c r="AC69" s="659"/>
      <c r="AD69" s="327"/>
      <c r="AE69" s="326"/>
      <c r="AF69" s="329"/>
      <c r="AG69" s="329"/>
      <c r="AH69" s="328"/>
      <c r="AI69" s="328"/>
      <c r="AJ69" s="323"/>
      <c r="AK69" s="330"/>
      <c r="AL69" s="330"/>
      <c r="AM69" s="330"/>
      <c r="AN69" s="330"/>
      <c r="AO69" s="107" t="str">
        <f>IF(AND(AO68="×",X75=""),"×","○")</f>
        <v>○</v>
      </c>
      <c r="AP69" s="107" t="str">
        <f>IF(AND(AP68="×",AB75=""),"×","○")</f>
        <v>○</v>
      </c>
      <c r="AQ69" s="104"/>
      <c r="AR69" s="104"/>
    </row>
    <row r="70" spans="2:44" s="99" customFormat="1" ht="26.25" customHeight="1">
      <c r="B70" s="629"/>
      <c r="C70" s="664"/>
      <c r="D70" s="660"/>
      <c r="E70" s="660"/>
      <c r="F70" s="665"/>
      <c r="G70" s="665"/>
      <c r="H70" s="662"/>
      <c r="I70" s="662"/>
      <c r="J70" s="325"/>
      <c r="K70" s="326"/>
      <c r="L70" s="659"/>
      <c r="M70" s="659"/>
      <c r="N70" s="327"/>
      <c r="O70" s="326"/>
      <c r="P70" s="659"/>
      <c r="Q70" s="659"/>
      <c r="R70" s="327"/>
      <c r="S70" s="326"/>
      <c r="T70" s="659"/>
      <c r="U70" s="659"/>
      <c r="V70" s="327"/>
      <c r="W70" s="326"/>
      <c r="X70" s="659"/>
      <c r="Y70" s="659"/>
      <c r="Z70" s="327"/>
      <c r="AA70" s="326"/>
      <c r="AB70" s="659"/>
      <c r="AC70" s="659"/>
      <c r="AD70" s="327"/>
      <c r="AE70" s="326"/>
      <c r="AF70" s="329"/>
      <c r="AG70" s="329"/>
      <c r="AH70" s="328"/>
      <c r="AI70" s="328"/>
      <c r="AJ70" s="323"/>
      <c r="AK70" s="328"/>
      <c r="AL70" s="328"/>
      <c r="AM70" s="328"/>
      <c r="AN70" s="328"/>
      <c r="AO70" s="106" t="str">
        <f>IF(OR(AD27="",AND(X76&lt;&gt;"",X77&lt;&gt;"",X78&lt;&gt;"",X79&lt;&gt;"")),"○","×")</f>
        <v>○</v>
      </c>
      <c r="AP70" s="106"/>
      <c r="AQ70" s="104"/>
      <c r="AR70" s="104"/>
    </row>
    <row r="71" spans="2:44" s="99" customFormat="1" ht="26.25" customHeight="1">
      <c r="B71" s="629"/>
      <c r="C71" s="664"/>
      <c r="D71" s="660"/>
      <c r="E71" s="660"/>
      <c r="F71" s="661"/>
      <c r="G71" s="661"/>
      <c r="H71" s="659"/>
      <c r="I71" s="659"/>
      <c r="J71" s="327"/>
      <c r="K71" s="326"/>
      <c r="L71" s="659"/>
      <c r="M71" s="659"/>
      <c r="N71" s="327"/>
      <c r="O71" s="326"/>
      <c r="P71" s="659"/>
      <c r="Q71" s="659"/>
      <c r="R71" s="327"/>
      <c r="S71" s="326"/>
      <c r="T71" s="659"/>
      <c r="U71" s="659"/>
      <c r="V71" s="327"/>
      <c r="W71" s="326"/>
      <c r="X71" s="659"/>
      <c r="Y71" s="659"/>
      <c r="Z71" s="327"/>
      <c r="AA71" s="326"/>
      <c r="AB71" s="659"/>
      <c r="AC71" s="659"/>
      <c r="AD71" s="327"/>
      <c r="AE71" s="326"/>
      <c r="AF71" s="329"/>
      <c r="AG71" s="329"/>
      <c r="AH71" s="328"/>
      <c r="AI71" s="328"/>
      <c r="AJ71" s="328"/>
      <c r="AK71" s="330"/>
      <c r="AL71" s="330"/>
      <c r="AM71" s="330"/>
      <c r="AN71" s="330"/>
      <c r="AO71" s="107" t="str">
        <f>IF(AND(AO70="×",X80=""),"×","○")</f>
        <v>○</v>
      </c>
      <c r="AP71" s="107"/>
      <c r="AQ71" s="104"/>
      <c r="AR71" s="104"/>
    </row>
    <row r="72" spans="2:44" s="99" customFormat="1" ht="26.25" customHeight="1">
      <c r="B72" s="629"/>
      <c r="C72" s="664"/>
      <c r="D72" s="660"/>
      <c r="E72" s="660"/>
      <c r="F72" s="667"/>
      <c r="G72" s="667"/>
      <c r="H72" s="659"/>
      <c r="I72" s="659"/>
      <c r="J72" s="327"/>
      <c r="K72" s="326"/>
      <c r="L72" s="659"/>
      <c r="M72" s="659"/>
      <c r="N72" s="327"/>
      <c r="O72" s="326"/>
      <c r="P72" s="659"/>
      <c r="Q72" s="659"/>
      <c r="R72" s="327"/>
      <c r="S72" s="326"/>
      <c r="T72" s="659"/>
      <c r="U72" s="659"/>
      <c r="V72" s="327"/>
      <c r="W72" s="326"/>
      <c r="X72" s="659"/>
      <c r="Y72" s="659"/>
      <c r="Z72" s="327"/>
      <c r="AA72" s="326"/>
      <c r="AB72" s="659"/>
      <c r="AC72" s="659"/>
      <c r="AD72" s="327"/>
      <c r="AE72" s="326"/>
      <c r="AF72" s="329"/>
      <c r="AG72" s="329"/>
      <c r="AH72" s="328"/>
      <c r="AI72" s="328"/>
      <c r="AJ72" s="330"/>
      <c r="AK72" s="331"/>
      <c r="AL72" s="332"/>
      <c r="AM72" s="328"/>
      <c r="AN72" s="328"/>
      <c r="AO72" s="106"/>
      <c r="AP72" s="106"/>
      <c r="AQ72" s="104"/>
      <c r="AR72" s="104"/>
    </row>
    <row r="73" spans="2:44" s="99" customFormat="1" ht="26.25" customHeight="1">
      <c r="B73" s="629"/>
      <c r="C73" s="664"/>
      <c r="D73" s="666"/>
      <c r="E73" s="666"/>
      <c r="F73" s="665"/>
      <c r="G73" s="665"/>
      <c r="H73" s="659"/>
      <c r="I73" s="659"/>
      <c r="J73" s="327"/>
      <c r="K73" s="326"/>
      <c r="L73" s="659"/>
      <c r="M73" s="659"/>
      <c r="N73" s="327"/>
      <c r="O73" s="326"/>
      <c r="P73" s="659"/>
      <c r="Q73" s="659"/>
      <c r="R73" s="327"/>
      <c r="S73" s="326"/>
      <c r="T73" s="659"/>
      <c r="U73" s="659"/>
      <c r="V73" s="327"/>
      <c r="W73" s="326"/>
      <c r="X73" s="659"/>
      <c r="Y73" s="659"/>
      <c r="Z73" s="327"/>
      <c r="AA73" s="326"/>
      <c r="AB73" s="659"/>
      <c r="AC73" s="659"/>
      <c r="AD73" s="327"/>
      <c r="AE73" s="326"/>
      <c r="AF73" s="329"/>
      <c r="AG73" s="329"/>
      <c r="AH73" s="328"/>
      <c r="AI73" s="328"/>
      <c r="AJ73" s="328"/>
      <c r="AK73" s="333"/>
      <c r="AL73" s="334"/>
      <c r="AM73" s="334"/>
      <c r="AN73" s="334"/>
      <c r="AO73" s="108" t="str">
        <f>IF(AND(AD25="",OR(X67&lt;&gt;"",X68&lt;&gt;"",X69&lt;&gt;"",X70&lt;&gt;"",Z67&lt;&gt;"",Z68&lt;&gt;"",Z69&lt;&gt;"",Z70&lt;&gt;"")),"×","○")</f>
        <v>○</v>
      </c>
      <c r="AP73" s="108" t="str">
        <f>IF(AND(AE25="",OR(AB67&lt;&gt;"",AB68&lt;&gt;"",AB69&lt;&gt;"",AB70&lt;&gt;"",AD67&lt;&gt;"",AD68&lt;&gt;"",AD69&lt;&gt;"",AD70&lt;&gt;"")),"×","○")</f>
        <v>○</v>
      </c>
      <c r="AQ73" s="104"/>
      <c r="AR73" s="104"/>
    </row>
    <row r="74" spans="2:44" s="99" customFormat="1" ht="26.25" customHeight="1">
      <c r="B74" s="629"/>
      <c r="C74" s="664"/>
      <c r="D74" s="660"/>
      <c r="E74" s="660"/>
      <c r="F74" s="667"/>
      <c r="G74" s="667"/>
      <c r="H74" s="659"/>
      <c r="I74" s="659"/>
      <c r="J74" s="327"/>
      <c r="K74" s="326"/>
      <c r="L74" s="659"/>
      <c r="M74" s="659"/>
      <c r="N74" s="327"/>
      <c r="O74" s="326"/>
      <c r="P74" s="659"/>
      <c r="Q74" s="659"/>
      <c r="R74" s="327"/>
      <c r="S74" s="326"/>
      <c r="T74" s="659"/>
      <c r="U74" s="659"/>
      <c r="V74" s="327"/>
      <c r="W74" s="326"/>
      <c r="X74" s="659"/>
      <c r="Y74" s="659"/>
      <c r="Z74" s="327"/>
      <c r="AA74" s="326"/>
      <c r="AB74" s="659"/>
      <c r="AC74" s="659"/>
      <c r="AD74" s="327"/>
      <c r="AE74" s="326"/>
      <c r="AF74" s="329"/>
      <c r="AG74" s="329"/>
      <c r="AH74" s="328"/>
      <c r="AI74" s="328"/>
      <c r="AJ74" s="328"/>
      <c r="AK74" s="328"/>
      <c r="AL74" s="334"/>
      <c r="AM74" s="334"/>
      <c r="AN74" s="334"/>
      <c r="AO74" s="108" t="str">
        <f>IF(AND(AD26="",OR(X71&lt;&gt;"",X72&lt;&gt;"",X73&lt;&gt;"",X74&lt;&gt;"",Z71&lt;&gt;"",Z72&lt;&gt;"",Z73&lt;&gt;"",Z74&lt;&gt;"",X75&lt;&gt;"")),"×","○")</f>
        <v>○</v>
      </c>
      <c r="AP74" s="108" t="str">
        <f>IF(AND(AE26="",OR(AB71&lt;&gt;"",AB72&lt;&gt;"",AB73&lt;&gt;"",AB74&lt;&gt;"",AD71&lt;&gt;"",AD72&lt;&gt;"",AD73&lt;&gt;"",AD74&lt;&gt;"",AB75&lt;&gt;"")),"×","○")</f>
        <v>○</v>
      </c>
      <c r="AQ74" s="104"/>
      <c r="AR74" s="104"/>
    </row>
    <row r="75" spans="2:44" s="99" customFormat="1" ht="26.25" customHeight="1">
      <c r="B75" s="629"/>
      <c r="C75" s="664"/>
      <c r="D75" s="668"/>
      <c r="E75" s="668"/>
      <c r="F75" s="668"/>
      <c r="G75" s="668"/>
      <c r="H75" s="669"/>
      <c r="I75" s="669"/>
      <c r="J75" s="669"/>
      <c r="K75" s="326"/>
      <c r="L75" s="669"/>
      <c r="M75" s="669"/>
      <c r="N75" s="669"/>
      <c r="O75" s="326"/>
      <c r="P75" s="669"/>
      <c r="Q75" s="669"/>
      <c r="R75" s="669"/>
      <c r="S75" s="326"/>
      <c r="T75" s="669"/>
      <c r="U75" s="669"/>
      <c r="V75" s="669"/>
      <c r="W75" s="326"/>
      <c r="X75" s="669"/>
      <c r="Y75" s="669"/>
      <c r="Z75" s="669"/>
      <c r="AA75" s="326"/>
      <c r="AB75" s="669"/>
      <c r="AC75" s="669"/>
      <c r="AD75" s="669"/>
      <c r="AE75" s="326"/>
      <c r="AF75" s="329"/>
      <c r="AG75" s="329"/>
      <c r="AH75" s="328"/>
      <c r="AI75" s="328"/>
      <c r="AJ75" s="328"/>
      <c r="AK75" s="328"/>
      <c r="AL75" s="334"/>
      <c r="AM75" s="334"/>
      <c r="AN75" s="334"/>
      <c r="AO75" s="108" t="str">
        <f>IF(AND(AD27="",OR(X76&lt;&gt;"",X77&lt;&gt;"",X78&lt;&gt;"",X79&lt;&gt;"",Z76&lt;&gt;"",Z77&lt;&gt;"",Z78&lt;&gt;"",Z79&lt;&gt;"",X80&lt;&gt;"")),"×","○")</f>
        <v>○</v>
      </c>
      <c r="AP75" s="109"/>
      <c r="AQ75" s="104"/>
      <c r="AR75" s="104"/>
    </row>
    <row r="76" spans="2:44" s="99" customFormat="1" ht="26.25" customHeight="1">
      <c r="B76" s="629"/>
      <c r="C76" s="664"/>
      <c r="D76" s="660"/>
      <c r="E76" s="660"/>
      <c r="F76" s="661"/>
      <c r="G76" s="661"/>
      <c r="H76" s="659"/>
      <c r="I76" s="659"/>
      <c r="J76" s="335"/>
      <c r="K76" s="326"/>
      <c r="L76" s="659"/>
      <c r="M76" s="659"/>
      <c r="N76" s="327"/>
      <c r="O76" s="326"/>
      <c r="P76" s="659"/>
      <c r="Q76" s="659"/>
      <c r="R76" s="327"/>
      <c r="S76" s="326"/>
      <c r="T76" s="659"/>
      <c r="U76" s="659"/>
      <c r="V76" s="327"/>
      <c r="W76" s="326"/>
      <c r="X76" s="659"/>
      <c r="Y76" s="659"/>
      <c r="Z76" s="327"/>
      <c r="AA76" s="326"/>
      <c r="AB76" s="662"/>
      <c r="AC76" s="662"/>
      <c r="AD76" s="336"/>
      <c r="AE76" s="326"/>
      <c r="AF76" s="329"/>
      <c r="AG76" s="329"/>
      <c r="AH76" s="328"/>
      <c r="AI76" s="328"/>
      <c r="AJ76" s="328"/>
      <c r="AK76" s="328"/>
      <c r="AL76" s="328"/>
      <c r="AM76" s="328"/>
      <c r="AN76" s="328"/>
      <c r="AO76" s="100"/>
      <c r="AP76" s="100"/>
      <c r="AQ76" s="104"/>
      <c r="AR76" s="104"/>
    </row>
    <row r="77" spans="2:44" s="99" customFormat="1" ht="26.25" customHeight="1">
      <c r="B77" s="629"/>
      <c r="C77" s="664"/>
      <c r="D77" s="660"/>
      <c r="E77" s="660"/>
      <c r="F77" s="667"/>
      <c r="G77" s="667"/>
      <c r="H77" s="659"/>
      <c r="I77" s="659"/>
      <c r="J77" s="335"/>
      <c r="K77" s="326"/>
      <c r="L77" s="659"/>
      <c r="M77" s="659"/>
      <c r="N77" s="327"/>
      <c r="O77" s="326"/>
      <c r="P77" s="659"/>
      <c r="Q77" s="659"/>
      <c r="R77" s="327"/>
      <c r="S77" s="326"/>
      <c r="T77" s="659"/>
      <c r="U77" s="659"/>
      <c r="V77" s="327"/>
      <c r="W77" s="326"/>
      <c r="X77" s="659"/>
      <c r="Y77" s="659"/>
      <c r="Z77" s="327"/>
      <c r="AA77" s="326"/>
      <c r="AB77" s="662"/>
      <c r="AC77" s="662"/>
      <c r="AD77" s="336"/>
      <c r="AE77" s="326"/>
      <c r="AF77" s="329"/>
      <c r="AG77" s="329"/>
      <c r="AH77" s="329"/>
      <c r="AI77" s="337"/>
      <c r="AJ77" s="337"/>
      <c r="AK77" s="337"/>
      <c r="AL77" s="337"/>
      <c r="AM77" s="337"/>
      <c r="AN77" s="337"/>
      <c r="AO77" s="104"/>
      <c r="AP77" s="104"/>
      <c r="AQ77" s="104"/>
      <c r="AR77" s="104"/>
    </row>
    <row r="78" spans="2:44" s="99" customFormat="1" ht="26.25" customHeight="1">
      <c r="B78" s="629"/>
      <c r="C78" s="664"/>
      <c r="D78" s="666"/>
      <c r="E78" s="666"/>
      <c r="F78" s="665"/>
      <c r="G78" s="665"/>
      <c r="H78" s="659"/>
      <c r="I78" s="659"/>
      <c r="J78" s="335"/>
      <c r="K78" s="326"/>
      <c r="L78" s="659"/>
      <c r="M78" s="659"/>
      <c r="N78" s="327"/>
      <c r="O78" s="326"/>
      <c r="P78" s="659"/>
      <c r="Q78" s="659"/>
      <c r="R78" s="327"/>
      <c r="S78" s="326"/>
      <c r="T78" s="659"/>
      <c r="U78" s="659"/>
      <c r="V78" s="327"/>
      <c r="W78" s="326"/>
      <c r="X78" s="659"/>
      <c r="Y78" s="659"/>
      <c r="Z78" s="327"/>
      <c r="AA78" s="326"/>
      <c r="AB78" s="662"/>
      <c r="AC78" s="662"/>
      <c r="AD78" s="336"/>
      <c r="AE78" s="326"/>
      <c r="AF78" s="329"/>
      <c r="AG78" s="329"/>
      <c r="AH78" s="329"/>
      <c r="AI78" s="338"/>
      <c r="AJ78" s="339"/>
      <c r="AK78" s="339"/>
      <c r="AL78" s="339"/>
      <c r="AM78" s="339"/>
      <c r="AN78" s="339"/>
      <c r="AO78" s="110"/>
      <c r="AP78" s="110"/>
      <c r="AQ78" s="110"/>
    </row>
    <row r="79" spans="2:44" s="99" customFormat="1" ht="26.25" customHeight="1">
      <c r="B79" s="629"/>
      <c r="C79" s="664"/>
      <c r="D79" s="660"/>
      <c r="E79" s="660"/>
      <c r="F79" s="667"/>
      <c r="G79" s="667"/>
      <c r="H79" s="659"/>
      <c r="I79" s="659"/>
      <c r="J79" s="335"/>
      <c r="K79" s="326"/>
      <c r="L79" s="659"/>
      <c r="M79" s="659"/>
      <c r="N79" s="327"/>
      <c r="O79" s="326"/>
      <c r="P79" s="659"/>
      <c r="Q79" s="659"/>
      <c r="R79" s="327"/>
      <c r="S79" s="326"/>
      <c r="T79" s="659"/>
      <c r="U79" s="659"/>
      <c r="V79" s="327"/>
      <c r="W79" s="326"/>
      <c r="X79" s="659"/>
      <c r="Y79" s="659"/>
      <c r="Z79" s="327"/>
      <c r="AA79" s="326"/>
      <c r="AB79" s="662"/>
      <c r="AC79" s="662"/>
      <c r="AD79" s="336"/>
      <c r="AE79" s="326"/>
      <c r="AF79" s="329"/>
      <c r="AG79" s="329"/>
      <c r="AH79" s="329"/>
      <c r="AI79" s="338"/>
      <c r="AJ79" s="338"/>
      <c r="AK79" s="338"/>
      <c r="AL79" s="338"/>
      <c r="AM79" s="338"/>
      <c r="AN79" s="338"/>
      <c r="AO79" s="110"/>
      <c r="AP79" s="110"/>
      <c r="AQ79" s="110"/>
    </row>
    <row r="80" spans="2:44" s="99" customFormat="1" ht="26.25" customHeight="1">
      <c r="B80" s="629"/>
      <c r="C80" s="664"/>
      <c r="D80" s="668"/>
      <c r="E80" s="668"/>
      <c r="F80" s="668"/>
      <c r="G80" s="668"/>
      <c r="H80" s="669"/>
      <c r="I80" s="669"/>
      <c r="J80" s="669"/>
      <c r="K80" s="326"/>
      <c r="L80" s="669"/>
      <c r="M80" s="669"/>
      <c r="N80" s="669"/>
      <c r="O80" s="326"/>
      <c r="P80" s="669"/>
      <c r="Q80" s="669"/>
      <c r="R80" s="669"/>
      <c r="S80" s="326"/>
      <c r="T80" s="669"/>
      <c r="U80" s="669"/>
      <c r="V80" s="669"/>
      <c r="W80" s="326"/>
      <c r="X80" s="669"/>
      <c r="Y80" s="669"/>
      <c r="Z80" s="669"/>
      <c r="AA80" s="326"/>
      <c r="AB80" s="672"/>
      <c r="AC80" s="672"/>
      <c r="AD80" s="672"/>
      <c r="AE80" s="326"/>
      <c r="AF80" s="329"/>
      <c r="AG80" s="329"/>
      <c r="AH80" s="329"/>
      <c r="AI80" s="329"/>
      <c r="AJ80" s="329"/>
      <c r="AK80" s="329"/>
      <c r="AL80" s="329"/>
      <c r="AM80" s="329"/>
      <c r="AN80" s="329"/>
    </row>
    <row r="81" spans="2:42" ht="11.25" customHeight="1">
      <c r="B81" s="266"/>
      <c r="C81" s="273"/>
      <c r="D81" s="277"/>
      <c r="E81" s="277"/>
      <c r="F81" s="277"/>
      <c r="G81" s="277"/>
      <c r="H81" s="277"/>
      <c r="I81" s="277"/>
      <c r="J81" s="277"/>
      <c r="K81" s="277"/>
      <c r="L81" s="278"/>
      <c r="M81" s="278"/>
      <c r="N81" s="278"/>
      <c r="O81" s="278"/>
      <c r="P81" s="278"/>
      <c r="Q81" s="278"/>
      <c r="R81" s="279"/>
      <c r="S81" s="279"/>
      <c r="T81" s="279"/>
      <c r="U81" s="279"/>
      <c r="V81" s="269"/>
      <c r="W81" s="280"/>
      <c r="X81" s="280"/>
      <c r="Y81" s="280"/>
      <c r="Z81" s="280"/>
      <c r="AA81" s="280"/>
      <c r="AB81" s="280"/>
      <c r="AC81" s="280"/>
      <c r="AD81" s="280"/>
      <c r="AE81" s="280"/>
      <c r="AF81" s="280"/>
      <c r="AG81" s="280"/>
      <c r="AH81" s="280"/>
      <c r="AI81" s="280"/>
      <c r="AJ81" s="276"/>
      <c r="AK81" s="276"/>
      <c r="AL81" s="266"/>
      <c r="AM81" s="266"/>
      <c r="AN81" s="266"/>
    </row>
    <row r="82" spans="2:42" ht="33.75" customHeight="1">
      <c r="B82" s="281"/>
      <c r="C82" s="640"/>
      <c r="D82" s="640"/>
      <c r="E82" s="640"/>
      <c r="F82" s="640"/>
      <c r="G82" s="640"/>
      <c r="H82" s="640"/>
      <c r="I82" s="640"/>
      <c r="J82" s="640"/>
      <c r="K82" s="640"/>
      <c r="L82" s="640"/>
      <c r="M82" s="640"/>
      <c r="N82" s="640"/>
      <c r="O82" s="640"/>
      <c r="P82" s="640"/>
      <c r="Q82" s="640"/>
      <c r="R82" s="640"/>
      <c r="S82" s="640"/>
      <c r="T82" s="640"/>
      <c r="U82" s="641"/>
      <c r="V82" s="641"/>
      <c r="W82" s="280"/>
      <c r="X82" s="280"/>
      <c r="Y82" s="280"/>
      <c r="Z82" s="280"/>
      <c r="AA82" s="280"/>
      <c r="AB82" s="280"/>
      <c r="AC82" s="280"/>
      <c r="AD82" s="280"/>
      <c r="AE82" s="280"/>
      <c r="AF82" s="280"/>
      <c r="AG82" s="280"/>
      <c r="AH82" s="280"/>
      <c r="AI82" s="276"/>
      <c r="AJ82" s="276"/>
      <c r="AK82" s="266"/>
      <c r="AL82" s="266"/>
      <c r="AM82" s="266"/>
      <c r="AN82" s="266"/>
    </row>
    <row r="83" spans="2:42" ht="7.5" customHeight="1">
      <c r="B83" s="282"/>
      <c r="C83" s="283"/>
      <c r="D83" s="283"/>
      <c r="E83" s="283"/>
      <c r="F83" s="283"/>
      <c r="G83" s="283"/>
      <c r="H83" s="283"/>
      <c r="I83" s="283"/>
      <c r="J83" s="283"/>
      <c r="K83" s="283"/>
      <c r="L83" s="283"/>
      <c r="M83" s="283"/>
      <c r="N83" s="283"/>
      <c r="O83" s="283"/>
      <c r="P83" s="283"/>
      <c r="Q83" s="283"/>
      <c r="R83" s="283"/>
      <c r="S83" s="283"/>
      <c r="T83" s="283"/>
      <c r="U83" s="284"/>
      <c r="V83" s="284"/>
      <c r="W83" s="280"/>
      <c r="X83" s="280"/>
      <c r="Y83" s="280"/>
      <c r="Z83" s="280"/>
      <c r="AA83" s="280"/>
      <c r="AB83" s="280"/>
      <c r="AC83" s="280"/>
      <c r="AD83" s="280"/>
      <c r="AE83" s="280"/>
      <c r="AF83" s="280"/>
      <c r="AG83" s="280"/>
      <c r="AH83" s="280"/>
      <c r="AI83" s="276"/>
      <c r="AJ83" s="276"/>
      <c r="AK83" s="266"/>
      <c r="AL83" s="266"/>
      <c r="AM83" s="266"/>
      <c r="AN83" s="266"/>
    </row>
    <row r="84" spans="2:42" ht="22.5" customHeight="1">
      <c r="B84" s="673"/>
      <c r="C84" s="673"/>
      <c r="D84" s="673"/>
      <c r="E84" s="673"/>
      <c r="F84" s="673"/>
      <c r="G84" s="673"/>
      <c r="H84" s="673"/>
      <c r="I84" s="340"/>
      <c r="J84" s="340"/>
      <c r="K84" s="340"/>
      <c r="L84" s="340"/>
      <c r="M84" s="340"/>
      <c r="N84" s="340"/>
      <c r="O84" s="340"/>
      <c r="P84" s="306"/>
      <c r="Q84" s="306"/>
      <c r="R84" s="306"/>
      <c r="S84" s="306"/>
      <c r="T84" s="340"/>
      <c r="U84" s="340"/>
      <c r="V84" s="340"/>
      <c r="W84" s="340"/>
      <c r="X84" s="266"/>
      <c r="Y84" s="266"/>
      <c r="Z84" s="341"/>
      <c r="AA84" s="329"/>
      <c r="AB84" s="329"/>
      <c r="AC84" s="329"/>
      <c r="AD84" s="329"/>
      <c r="AE84" s="291"/>
      <c r="AF84" s="291"/>
      <c r="AG84" s="342"/>
      <c r="AH84" s="342"/>
      <c r="AI84" s="266"/>
      <c r="AJ84" s="342"/>
      <c r="AK84" s="342"/>
      <c r="AL84" s="291"/>
      <c r="AM84" s="291"/>
      <c r="AN84" s="291"/>
      <c r="AO84" s="99"/>
      <c r="AP84" s="99"/>
    </row>
    <row r="85" spans="2:42" ht="37.5" customHeight="1">
      <c r="B85" s="266"/>
      <c r="C85" s="628"/>
      <c r="D85" s="628"/>
      <c r="E85" s="628"/>
      <c r="F85" s="628"/>
      <c r="G85" s="628"/>
      <c r="H85" s="628"/>
      <c r="I85" s="628"/>
      <c r="J85" s="628"/>
      <c r="K85" s="628"/>
      <c r="L85" s="628"/>
      <c r="M85" s="628"/>
      <c r="N85" s="628"/>
      <c r="O85" s="628"/>
      <c r="P85" s="628"/>
      <c r="Q85" s="628"/>
      <c r="R85" s="628"/>
      <c r="S85" s="628"/>
      <c r="T85" s="628"/>
      <c r="U85" s="628"/>
      <c r="V85" s="628"/>
      <c r="W85" s="267"/>
      <c r="X85" s="266"/>
      <c r="Y85" s="266"/>
      <c r="Z85" s="266"/>
      <c r="AA85" s="266"/>
      <c r="AB85" s="268"/>
      <c r="AC85" s="268"/>
      <c r="AD85" s="268"/>
      <c r="AE85" s="268"/>
      <c r="AF85" s="268"/>
      <c r="AG85" s="269"/>
      <c r="AH85" s="269"/>
      <c r="AI85" s="269"/>
      <c r="AJ85" s="266"/>
      <c r="AK85" s="266"/>
      <c r="AL85" s="266"/>
      <c r="AM85" s="266"/>
      <c r="AN85" s="266"/>
    </row>
    <row r="86" spans="2:42" ht="7.5" customHeight="1">
      <c r="B86" s="266"/>
      <c r="C86" s="266"/>
      <c r="D86" s="270"/>
      <c r="E86" s="270"/>
      <c r="F86" s="270"/>
      <c r="G86" s="270"/>
      <c r="H86" s="270"/>
      <c r="I86" s="270"/>
      <c r="J86" s="270"/>
      <c r="K86" s="270"/>
      <c r="L86" s="270"/>
      <c r="M86" s="270"/>
      <c r="N86" s="270"/>
      <c r="O86" s="270"/>
      <c r="P86" s="270"/>
      <c r="Q86" s="270"/>
      <c r="R86" s="270"/>
      <c r="S86" s="270"/>
      <c r="T86" s="270"/>
      <c r="U86" s="270"/>
      <c r="V86" s="265"/>
      <c r="W86" s="265"/>
      <c r="X86" s="265"/>
      <c r="Y86" s="265"/>
      <c r="Z86" s="265"/>
      <c r="AA86" s="265"/>
      <c r="AB86" s="265"/>
      <c r="AC86" s="265"/>
      <c r="AD86" s="265"/>
      <c r="AE86" s="268"/>
      <c r="AF86" s="266"/>
      <c r="AG86" s="266"/>
      <c r="AH86" s="266"/>
      <c r="AI86" s="266"/>
      <c r="AJ86" s="266"/>
      <c r="AK86" s="266"/>
      <c r="AL86" s="266"/>
      <c r="AM86" s="266"/>
      <c r="AN86" s="266"/>
    </row>
    <row r="87" spans="2:42" ht="30" customHeight="1">
      <c r="B87" s="629"/>
      <c r="C87" s="266"/>
      <c r="D87" s="630"/>
      <c r="E87" s="630"/>
      <c r="F87" s="630"/>
      <c r="G87" s="630"/>
      <c r="H87" s="630"/>
      <c r="I87" s="630"/>
      <c r="J87" s="630"/>
      <c r="K87" s="630"/>
      <c r="L87" s="630"/>
      <c r="M87" s="630"/>
      <c r="N87" s="630"/>
      <c r="O87" s="630"/>
      <c r="P87" s="271"/>
      <c r="Q87" s="272"/>
      <c r="R87" s="272"/>
      <c r="S87" s="272"/>
      <c r="T87" s="266"/>
      <c r="U87" s="266"/>
      <c r="V87" s="266"/>
      <c r="W87" s="266"/>
      <c r="X87" s="266"/>
      <c r="Y87" s="266"/>
      <c r="Z87" s="266"/>
      <c r="AA87" s="266"/>
      <c r="AB87" s="266"/>
      <c r="AC87" s="266"/>
      <c r="AD87" s="266"/>
      <c r="AE87" s="268"/>
      <c r="AF87" s="266"/>
      <c r="AG87" s="266"/>
      <c r="AH87" s="266"/>
      <c r="AI87" s="266"/>
      <c r="AJ87" s="266"/>
      <c r="AK87" s="266"/>
      <c r="AL87" s="266"/>
      <c r="AM87" s="266"/>
      <c r="AN87" s="266"/>
    </row>
    <row r="88" spans="2:42" ht="30" customHeight="1">
      <c r="B88" s="629"/>
      <c r="C88" s="273"/>
      <c r="D88" s="266"/>
      <c r="E88" s="645"/>
      <c r="F88" s="645"/>
      <c r="G88" s="645"/>
      <c r="H88" s="645"/>
      <c r="I88" s="646"/>
      <c r="J88" s="646"/>
      <c r="K88" s="343"/>
      <c r="L88" s="343"/>
      <c r="M88" s="636"/>
      <c r="N88" s="636"/>
      <c r="O88" s="636"/>
      <c r="P88" s="275"/>
      <c r="Q88" s="275"/>
      <c r="R88" s="275"/>
      <c r="S88" s="275"/>
      <c r="T88" s="266"/>
      <c r="U88" s="266"/>
      <c r="V88" s="266"/>
      <c r="W88" s="266"/>
      <c r="X88" s="266"/>
      <c r="Y88" s="266"/>
      <c r="Z88" s="266"/>
      <c r="AA88" s="266"/>
      <c r="AB88" s="266"/>
      <c r="AC88" s="266"/>
      <c r="AD88" s="266"/>
      <c r="AE88" s="268"/>
      <c r="AF88" s="266"/>
      <c r="AG88" s="266"/>
      <c r="AH88" s="266"/>
      <c r="AI88" s="266"/>
      <c r="AJ88" s="266"/>
      <c r="AK88" s="266"/>
      <c r="AL88" s="266"/>
      <c r="AM88" s="266"/>
      <c r="AN88" s="266"/>
    </row>
    <row r="89" spans="2:42" ht="30" customHeight="1">
      <c r="B89" s="629"/>
      <c r="C89" s="273"/>
      <c r="D89" s="670"/>
      <c r="E89" s="670"/>
      <c r="F89" s="670"/>
      <c r="G89" s="670"/>
      <c r="H89" s="670"/>
      <c r="I89" s="670"/>
      <c r="J89" s="670"/>
      <c r="K89" s="670"/>
      <c r="L89" s="670"/>
      <c r="M89" s="636"/>
      <c r="N89" s="636"/>
      <c r="O89" s="636"/>
      <c r="P89" s="275"/>
      <c r="Q89" s="275"/>
      <c r="R89" s="275"/>
      <c r="S89" s="275"/>
      <c r="T89" s="266"/>
      <c r="U89" s="266"/>
      <c r="V89" s="266"/>
      <c r="W89" s="266"/>
      <c r="X89" s="266"/>
      <c r="Y89" s="266"/>
      <c r="Z89" s="266"/>
      <c r="AA89" s="266"/>
      <c r="AB89" s="266"/>
      <c r="AC89" s="266"/>
      <c r="AD89" s="266"/>
      <c r="AE89" s="268"/>
      <c r="AF89" s="266"/>
      <c r="AG89" s="266"/>
      <c r="AH89" s="266"/>
      <c r="AI89" s="266"/>
      <c r="AJ89" s="266"/>
      <c r="AK89" s="266"/>
      <c r="AL89" s="266"/>
      <c r="AM89" s="266"/>
      <c r="AN89" s="266"/>
    </row>
    <row r="90" spans="2:42" ht="30" customHeight="1">
      <c r="B90" s="629"/>
      <c r="C90" s="273"/>
      <c r="D90" s="635"/>
      <c r="E90" s="635"/>
      <c r="F90" s="635"/>
      <c r="G90" s="635"/>
      <c r="H90" s="635"/>
      <c r="I90" s="635"/>
      <c r="J90" s="635"/>
      <c r="K90" s="635"/>
      <c r="L90" s="635"/>
      <c r="M90" s="636"/>
      <c r="N90" s="636"/>
      <c r="O90" s="636"/>
      <c r="P90" s="275"/>
      <c r="Q90" s="275"/>
      <c r="R90" s="275"/>
      <c r="S90" s="275"/>
      <c r="T90" s="266"/>
      <c r="U90" s="266"/>
      <c r="V90" s="266"/>
      <c r="W90" s="266"/>
      <c r="X90" s="266"/>
      <c r="Y90" s="266"/>
      <c r="Z90" s="266"/>
      <c r="AA90" s="266"/>
      <c r="AB90" s="266"/>
      <c r="AC90" s="266"/>
      <c r="AD90" s="266"/>
      <c r="AE90" s="268"/>
      <c r="AF90" s="266"/>
      <c r="AG90" s="266"/>
      <c r="AH90" s="266"/>
      <c r="AI90" s="266"/>
      <c r="AJ90" s="266"/>
      <c r="AK90" s="266"/>
      <c r="AL90" s="266"/>
      <c r="AM90" s="266"/>
      <c r="AN90" s="266"/>
    </row>
    <row r="91" spans="2:42" ht="26.25" customHeight="1">
      <c r="B91" s="266"/>
      <c r="C91" s="266"/>
      <c r="D91" s="344"/>
      <c r="E91" s="344"/>
      <c r="F91" s="344"/>
      <c r="G91" s="344"/>
      <c r="H91" s="344"/>
      <c r="I91" s="344"/>
      <c r="J91" s="344"/>
      <c r="K91" s="344"/>
      <c r="L91" s="344"/>
      <c r="M91" s="344"/>
      <c r="N91" s="344"/>
      <c r="O91" s="344"/>
      <c r="P91" s="344"/>
      <c r="Q91" s="344"/>
      <c r="R91" s="344"/>
      <c r="S91" s="345"/>
      <c r="T91" s="344"/>
      <c r="U91" s="346"/>
      <c r="V91" s="346"/>
      <c r="W91" s="346"/>
      <c r="X91" s="346"/>
      <c r="Y91" s="346"/>
      <c r="Z91" s="346"/>
      <c r="AA91" s="346"/>
      <c r="AB91" s="346"/>
      <c r="AC91" s="346"/>
      <c r="AD91" s="346"/>
      <c r="AE91" s="346"/>
      <c r="AF91" s="346"/>
      <c r="AG91" s="346"/>
      <c r="AH91" s="266"/>
      <c r="AI91" s="266"/>
      <c r="AJ91" s="266"/>
      <c r="AK91" s="266"/>
      <c r="AL91" s="266"/>
      <c r="AM91" s="266"/>
      <c r="AN91" s="266"/>
    </row>
    <row r="92" spans="2:42" ht="30" customHeight="1">
      <c r="B92" s="671"/>
      <c r="C92" s="671"/>
      <c r="D92" s="671"/>
      <c r="E92" s="671"/>
      <c r="F92" s="671"/>
      <c r="G92" s="671"/>
      <c r="H92" s="671"/>
      <c r="I92" s="671"/>
      <c r="J92" s="671"/>
      <c r="K92" s="671"/>
      <c r="L92" s="266"/>
      <c r="M92" s="266"/>
      <c r="N92" s="266"/>
      <c r="O92" s="266"/>
      <c r="P92" s="266"/>
      <c r="Q92" s="266"/>
      <c r="R92" s="266"/>
      <c r="S92" s="266"/>
      <c r="T92" s="266"/>
      <c r="U92" s="266"/>
      <c r="V92" s="266"/>
      <c r="W92" s="266"/>
      <c r="X92" s="347"/>
      <c r="Y92" s="347"/>
      <c r="Z92" s="347"/>
      <c r="AA92" s="347"/>
      <c r="AB92" s="347"/>
      <c r="AC92" s="347"/>
      <c r="AD92" s="347"/>
      <c r="AE92" s="347"/>
      <c r="AF92" s="347"/>
      <c r="AG92" s="348"/>
      <c r="AH92" s="348"/>
      <c r="AI92" s="348"/>
      <c r="AJ92" s="266"/>
      <c r="AK92" s="266"/>
      <c r="AL92" s="266"/>
      <c r="AM92" s="266"/>
      <c r="AN92" s="266"/>
    </row>
    <row r="93" spans="2:42" ht="15" customHeight="1">
      <c r="B93" s="349"/>
      <c r="C93" s="678"/>
      <c r="D93" s="678"/>
      <c r="E93" s="678"/>
      <c r="F93" s="678"/>
      <c r="G93" s="678"/>
      <c r="H93" s="678"/>
      <c r="I93" s="678"/>
      <c r="J93" s="678"/>
      <c r="K93" s="678"/>
      <c r="L93" s="678"/>
      <c r="M93" s="678"/>
      <c r="N93" s="678"/>
      <c r="O93" s="678"/>
      <c r="P93" s="678"/>
      <c r="Q93" s="678"/>
      <c r="R93" s="678"/>
      <c r="S93" s="678"/>
      <c r="T93" s="678"/>
      <c r="U93" s="678"/>
      <c r="V93" s="678"/>
      <c r="W93" s="678"/>
      <c r="X93" s="678"/>
      <c r="Y93" s="266"/>
      <c r="Z93" s="350"/>
      <c r="AA93" s="350"/>
      <c r="AB93" s="350"/>
      <c r="AC93" s="350"/>
      <c r="AD93" s="350"/>
      <c r="AE93" s="350"/>
      <c r="AF93" s="350"/>
      <c r="AG93" s="350"/>
      <c r="AH93" s="350"/>
      <c r="AI93" s="350"/>
      <c r="AJ93" s="350"/>
      <c r="AK93" s="350"/>
      <c r="AL93" s="266"/>
      <c r="AM93" s="266"/>
      <c r="AN93" s="266"/>
    </row>
    <row r="94" spans="2:42" s="57" customFormat="1" ht="30" customHeight="1">
      <c r="B94" s="281"/>
      <c r="C94" s="647"/>
      <c r="D94" s="647"/>
      <c r="E94" s="647"/>
      <c r="F94" s="679"/>
      <c r="G94" s="679"/>
      <c r="H94" s="679"/>
      <c r="I94" s="679"/>
      <c r="J94" s="351"/>
      <c r="K94" s="674"/>
      <c r="L94" s="674"/>
      <c r="M94" s="674"/>
      <c r="N94" s="674"/>
      <c r="O94" s="680"/>
      <c r="P94" s="680"/>
      <c r="Q94" s="680"/>
      <c r="R94" s="680"/>
      <c r="S94" s="680"/>
      <c r="T94" s="680"/>
      <c r="U94" s="681"/>
      <c r="V94" s="681"/>
      <c r="W94" s="681"/>
      <c r="X94" s="681"/>
      <c r="Y94" s="681"/>
      <c r="Z94" s="681"/>
      <c r="AA94" s="681"/>
      <c r="AB94" s="681"/>
      <c r="AC94" s="681"/>
      <c r="AD94" s="681"/>
      <c r="AE94" s="681"/>
      <c r="AF94" s="681"/>
      <c r="AG94" s="266"/>
      <c r="AH94" s="266"/>
      <c r="AI94" s="266"/>
      <c r="AJ94" s="266"/>
      <c r="AK94" s="266"/>
      <c r="AL94" s="266"/>
      <c r="AM94" s="266"/>
      <c r="AN94" s="352"/>
    </row>
    <row r="95" spans="2:42" ht="11.25" customHeight="1">
      <c r="B95" s="266"/>
      <c r="C95" s="266"/>
      <c r="D95" s="293"/>
      <c r="E95" s="293"/>
      <c r="F95" s="293"/>
      <c r="G95" s="293"/>
      <c r="H95" s="293"/>
      <c r="I95" s="293"/>
      <c r="J95" s="351"/>
      <c r="K95" s="353"/>
      <c r="L95" s="353"/>
      <c r="M95" s="353"/>
      <c r="N95" s="353"/>
      <c r="O95" s="354"/>
      <c r="P95" s="354"/>
      <c r="Q95" s="354"/>
      <c r="R95" s="353"/>
      <c r="S95" s="353"/>
      <c r="T95" s="296"/>
      <c r="U95" s="296"/>
      <c r="V95" s="296"/>
      <c r="W95" s="296"/>
      <c r="X95" s="296"/>
      <c r="Y95" s="296"/>
      <c r="Z95" s="296"/>
      <c r="AA95" s="296"/>
      <c r="AB95" s="296"/>
      <c r="AC95" s="296"/>
      <c r="AD95" s="266"/>
      <c r="AE95" s="266"/>
      <c r="AF95" s="266"/>
      <c r="AG95" s="266"/>
      <c r="AH95" s="266"/>
      <c r="AI95" s="266"/>
      <c r="AJ95" s="266"/>
      <c r="AK95" s="266"/>
      <c r="AL95" s="266"/>
      <c r="AM95" s="266"/>
      <c r="AN95" s="266"/>
    </row>
    <row r="96" spans="2:42" s="57" customFormat="1" ht="17.25" customHeight="1">
      <c r="B96" s="629"/>
      <c r="C96" s="674"/>
      <c r="D96" s="674"/>
      <c r="E96" s="674"/>
      <c r="F96" s="648"/>
      <c r="G96" s="648"/>
      <c r="H96" s="648"/>
      <c r="I96" s="648"/>
      <c r="J96" s="675"/>
      <c r="K96" s="675"/>
      <c r="L96" s="675"/>
      <c r="M96" s="675"/>
      <c r="N96" s="675"/>
      <c r="O96" s="675"/>
      <c r="P96" s="675"/>
      <c r="Q96" s="675"/>
      <c r="R96" s="675"/>
      <c r="S96" s="675"/>
      <c r="T96" s="675"/>
      <c r="U96" s="675"/>
      <c r="V96" s="675"/>
      <c r="W96" s="675"/>
      <c r="X96" s="675"/>
      <c r="Y96" s="675"/>
      <c r="Z96" s="675"/>
      <c r="AA96" s="675"/>
      <c r="AB96" s="675"/>
      <c r="AC96" s="675"/>
      <c r="AD96" s="675"/>
      <c r="AE96" s="675"/>
      <c r="AF96" s="355"/>
      <c r="AG96" s="355"/>
      <c r="AH96" s="355"/>
      <c r="AI96" s="355"/>
      <c r="AJ96" s="266"/>
      <c r="AK96" s="266"/>
      <c r="AL96" s="266"/>
      <c r="AM96" s="266"/>
      <c r="AN96" s="266"/>
      <c r="AO96"/>
      <c r="AP96"/>
    </row>
    <row r="97" spans="1:42" s="57" customFormat="1" ht="17.25" customHeight="1">
      <c r="B97" s="629"/>
      <c r="C97" s="674"/>
      <c r="D97" s="674"/>
      <c r="E97" s="674"/>
      <c r="F97" s="648"/>
      <c r="G97" s="648"/>
      <c r="H97" s="648"/>
      <c r="I97" s="648"/>
      <c r="J97" s="676"/>
      <c r="K97" s="676"/>
      <c r="L97" s="676"/>
      <c r="M97" s="676"/>
      <c r="N97" s="676"/>
      <c r="O97" s="676"/>
      <c r="P97" s="676"/>
      <c r="Q97" s="676"/>
      <c r="R97" s="676"/>
      <c r="S97" s="676"/>
      <c r="T97" s="676"/>
      <c r="U97" s="676"/>
      <c r="V97" s="676"/>
      <c r="W97" s="676"/>
      <c r="X97" s="676"/>
      <c r="Y97" s="676"/>
      <c r="Z97" s="676"/>
      <c r="AA97" s="676"/>
      <c r="AB97" s="676"/>
      <c r="AC97" s="676"/>
      <c r="AD97" s="676"/>
      <c r="AE97" s="676"/>
      <c r="AF97" s="355"/>
      <c r="AG97" s="355"/>
      <c r="AH97" s="355"/>
      <c r="AI97" s="355"/>
      <c r="AJ97" s="266"/>
      <c r="AK97" s="266"/>
      <c r="AL97" s="266"/>
      <c r="AM97" s="266"/>
      <c r="AN97" s="266"/>
      <c r="AO97"/>
      <c r="AP97"/>
    </row>
    <row r="98" spans="1:42" ht="26.25" customHeight="1">
      <c r="B98" s="266"/>
      <c r="C98" s="266"/>
      <c r="D98" s="266"/>
      <c r="E98" s="266"/>
      <c r="F98" s="266"/>
      <c r="G98" s="356"/>
      <c r="H98" s="356"/>
      <c r="I98" s="357"/>
      <c r="J98" s="677"/>
      <c r="K98" s="677"/>
      <c r="L98" s="677"/>
      <c r="M98" s="677"/>
      <c r="N98" s="677"/>
      <c r="O98" s="677"/>
      <c r="P98" s="677"/>
      <c r="Q98" s="677"/>
      <c r="R98" s="677"/>
      <c r="S98" s="677"/>
      <c r="T98" s="677"/>
      <c r="U98" s="677"/>
      <c r="V98" s="677"/>
      <c r="W98" s="677"/>
      <c r="X98" s="677"/>
      <c r="Y98" s="677"/>
      <c r="Z98" s="677"/>
      <c r="AA98" s="677"/>
      <c r="AB98" s="677"/>
      <c r="AC98" s="677"/>
      <c r="AD98" s="677"/>
      <c r="AE98" s="677"/>
      <c r="AF98" s="291"/>
      <c r="AG98" s="342"/>
      <c r="AH98" s="342"/>
      <c r="AI98" s="266"/>
      <c r="AJ98" s="342"/>
      <c r="AK98" s="358"/>
      <c r="AL98" s="352"/>
      <c r="AM98" s="352"/>
      <c r="AN98" s="352"/>
      <c r="AO98" s="57"/>
      <c r="AP98" s="57"/>
    </row>
    <row r="99" spans="1:42" ht="22.5" customHeight="1">
      <c r="B99" s="673"/>
      <c r="C99" s="673"/>
      <c r="D99" s="673"/>
      <c r="E99" s="673"/>
      <c r="F99" s="673"/>
      <c r="G99" s="673"/>
      <c r="H99" s="673"/>
      <c r="I99" s="673"/>
      <c r="J99" s="673"/>
      <c r="K99" s="340"/>
      <c r="L99" s="340"/>
      <c r="M99" s="340"/>
      <c r="N99" s="340"/>
      <c r="O99" s="340"/>
      <c r="P99" s="340"/>
      <c r="Q99" s="340"/>
      <c r="R99" s="340"/>
      <c r="S99" s="340"/>
      <c r="T99" s="306"/>
      <c r="U99" s="306"/>
      <c r="V99" s="306"/>
      <c r="W99" s="340"/>
      <c r="X99" s="266"/>
      <c r="Y99" s="266"/>
      <c r="Z99" s="341"/>
      <c r="AA99" s="329"/>
      <c r="AB99" s="329"/>
      <c r="AC99" s="329"/>
      <c r="AD99" s="329"/>
      <c r="AE99" s="291"/>
      <c r="AF99" s="291"/>
      <c r="AG99" s="342"/>
      <c r="AH99" s="342"/>
      <c r="AI99" s="266"/>
      <c r="AJ99" s="342"/>
      <c r="AK99" s="342"/>
      <c r="AL99" s="291"/>
      <c r="AM99" s="291"/>
      <c r="AN99" s="291"/>
      <c r="AO99" s="99"/>
      <c r="AP99" s="99"/>
    </row>
    <row r="100" spans="1:42" ht="37.5" customHeight="1">
      <c r="B100" s="266"/>
      <c r="C100" s="628"/>
      <c r="D100" s="628"/>
      <c r="E100" s="628"/>
      <c r="F100" s="628"/>
      <c r="G100" s="628"/>
      <c r="H100" s="628"/>
      <c r="I100" s="628"/>
      <c r="J100" s="628"/>
      <c r="K100" s="628"/>
      <c r="L100" s="628"/>
      <c r="M100" s="628"/>
      <c r="N100" s="628"/>
      <c r="O100" s="628"/>
      <c r="P100" s="628"/>
      <c r="Q100" s="628"/>
      <c r="R100" s="628"/>
      <c r="S100" s="628"/>
      <c r="T100" s="628"/>
      <c r="U100" s="628"/>
      <c r="V100" s="628"/>
      <c r="W100" s="267"/>
      <c r="X100" s="266"/>
      <c r="Y100" s="266"/>
      <c r="Z100" s="266"/>
      <c r="AA100" s="266"/>
      <c r="AB100" s="268"/>
      <c r="AC100" s="268"/>
      <c r="AD100" s="268"/>
      <c r="AE100" s="268"/>
      <c r="AF100" s="268"/>
      <c r="AG100" s="269"/>
      <c r="AH100" s="269"/>
      <c r="AI100" s="269"/>
      <c r="AJ100" s="266"/>
      <c r="AK100" s="266"/>
      <c r="AL100" s="266"/>
      <c r="AM100" s="266"/>
      <c r="AN100" s="266"/>
    </row>
    <row r="101" spans="1:42" ht="7.5" customHeight="1">
      <c r="B101" s="266"/>
      <c r="C101" s="266"/>
      <c r="D101" s="270"/>
      <c r="E101" s="270"/>
      <c r="F101" s="270"/>
      <c r="G101" s="270"/>
      <c r="H101" s="270"/>
      <c r="I101" s="270"/>
      <c r="J101" s="270"/>
      <c r="K101" s="270"/>
      <c r="L101" s="270"/>
      <c r="M101" s="270"/>
      <c r="N101" s="270"/>
      <c r="O101" s="270"/>
      <c r="P101" s="270"/>
      <c r="Q101" s="270"/>
      <c r="R101" s="270"/>
      <c r="S101" s="270"/>
      <c r="T101" s="270"/>
      <c r="U101" s="270"/>
      <c r="V101" s="265"/>
      <c r="W101" s="265"/>
      <c r="X101" s="265"/>
      <c r="Y101" s="265"/>
      <c r="Z101" s="265"/>
      <c r="AA101" s="265"/>
      <c r="AB101" s="265"/>
      <c r="AC101" s="265"/>
      <c r="AD101" s="265"/>
      <c r="AE101" s="268"/>
      <c r="AF101" s="266"/>
      <c r="AG101" s="266"/>
      <c r="AH101" s="266"/>
      <c r="AI101" s="266"/>
      <c r="AJ101" s="266"/>
      <c r="AK101" s="266"/>
      <c r="AL101" s="266"/>
      <c r="AM101" s="266"/>
      <c r="AN101" s="266"/>
    </row>
    <row r="102" spans="1:42" ht="30" customHeight="1">
      <c r="B102" s="629"/>
      <c r="C102" s="266"/>
      <c r="D102" s="630"/>
      <c r="E102" s="630"/>
      <c r="F102" s="630"/>
      <c r="G102" s="630"/>
      <c r="H102" s="630"/>
      <c r="I102" s="630"/>
      <c r="J102" s="630"/>
      <c r="K102" s="630"/>
      <c r="L102" s="630"/>
      <c r="M102" s="630"/>
      <c r="N102" s="630"/>
      <c r="O102" s="630"/>
      <c r="P102" s="630"/>
      <c r="Q102" s="630"/>
      <c r="R102" s="630"/>
      <c r="S102" s="630"/>
      <c r="T102" s="271"/>
      <c r="U102" s="272"/>
      <c r="V102" s="272"/>
      <c r="W102" s="265"/>
      <c r="X102" s="266"/>
      <c r="Y102" s="266"/>
      <c r="Z102" s="341"/>
      <c r="AA102" s="329"/>
      <c r="AB102" s="266"/>
      <c r="AC102" s="266"/>
      <c r="AD102" s="266"/>
      <c r="AE102" s="266"/>
      <c r="AF102" s="266"/>
      <c r="AG102" s="266"/>
      <c r="AH102" s="266"/>
      <c r="AI102" s="266"/>
      <c r="AJ102" s="266"/>
      <c r="AK102" s="266"/>
      <c r="AL102" s="266"/>
      <c r="AM102" s="266"/>
      <c r="AN102" s="266"/>
    </row>
    <row r="103" spans="1:42" ht="30" customHeight="1">
      <c r="B103" s="629"/>
      <c r="C103" s="273"/>
      <c r="D103" s="266"/>
      <c r="E103" s="645"/>
      <c r="F103" s="645"/>
      <c r="G103" s="645"/>
      <c r="H103" s="645"/>
      <c r="I103" s="646"/>
      <c r="J103" s="646"/>
      <c r="K103" s="274"/>
      <c r="L103" s="274"/>
      <c r="M103" s="636"/>
      <c r="N103" s="636"/>
      <c r="O103" s="636"/>
      <c r="P103" s="637"/>
      <c r="Q103" s="637"/>
      <c r="R103" s="637"/>
      <c r="S103" s="637"/>
      <c r="T103" s="275"/>
      <c r="U103" s="271"/>
      <c r="V103" s="275"/>
      <c r="W103" s="266"/>
      <c r="X103" s="266"/>
      <c r="Y103" s="266"/>
      <c r="Z103" s="266"/>
      <c r="AA103" s="266"/>
      <c r="AB103" s="266"/>
      <c r="AC103" s="266"/>
      <c r="AD103" s="266"/>
      <c r="AE103" s="266"/>
      <c r="AF103" s="266"/>
      <c r="AG103" s="266"/>
      <c r="AH103" s="266"/>
      <c r="AI103" s="266"/>
      <c r="AJ103" s="266"/>
      <c r="AK103" s="266"/>
      <c r="AL103" s="266"/>
      <c r="AM103" s="266"/>
      <c r="AN103" s="266"/>
    </row>
    <row r="104" spans="1:42" ht="30" customHeight="1">
      <c r="B104" s="629"/>
      <c r="C104" s="273"/>
      <c r="D104" s="635"/>
      <c r="E104" s="635"/>
      <c r="F104" s="635"/>
      <c r="G104" s="635"/>
      <c r="H104" s="635"/>
      <c r="I104" s="635"/>
      <c r="J104" s="635"/>
      <c r="K104" s="635"/>
      <c r="L104" s="635"/>
      <c r="M104" s="636"/>
      <c r="N104" s="636"/>
      <c r="O104" s="636"/>
      <c r="P104" s="637"/>
      <c r="Q104" s="637"/>
      <c r="R104" s="637"/>
      <c r="S104" s="637"/>
      <c r="T104" s="275"/>
      <c r="U104" s="359"/>
      <c r="V104" s="359"/>
      <c r="W104" s="360"/>
      <c r="X104" s="360"/>
      <c r="Y104" s="360"/>
      <c r="Z104" s="360"/>
      <c r="AA104" s="360"/>
      <c r="AB104" s="360"/>
      <c r="AC104" s="360"/>
      <c r="AD104" s="360"/>
      <c r="AE104" s="360"/>
      <c r="AF104" s="360"/>
      <c r="AG104" s="266"/>
      <c r="AH104" s="266"/>
      <c r="AI104" s="266"/>
      <c r="AJ104" s="266"/>
      <c r="AK104" s="266"/>
      <c r="AL104" s="266"/>
      <c r="AM104" s="266"/>
      <c r="AN104" s="266"/>
    </row>
    <row r="105" spans="1:42" ht="30" customHeight="1">
      <c r="B105" s="629"/>
      <c r="C105" s="273"/>
      <c r="D105" s="635"/>
      <c r="E105" s="635"/>
      <c r="F105" s="635"/>
      <c r="G105" s="635"/>
      <c r="H105" s="635"/>
      <c r="I105" s="635"/>
      <c r="J105" s="635"/>
      <c r="K105" s="635"/>
      <c r="L105" s="635"/>
      <c r="M105" s="636"/>
      <c r="N105" s="636"/>
      <c r="O105" s="636"/>
      <c r="P105" s="637"/>
      <c r="Q105" s="637"/>
      <c r="R105" s="637"/>
      <c r="S105" s="637"/>
      <c r="T105" s="275"/>
      <c r="U105" s="271"/>
      <c r="V105" s="275"/>
      <c r="W105" s="266"/>
      <c r="X105" s="266"/>
      <c r="Y105" s="266"/>
      <c r="Z105" s="266"/>
      <c r="AA105" s="266"/>
      <c r="AB105" s="266"/>
      <c r="AC105" s="266"/>
      <c r="AD105" s="266"/>
      <c r="AE105" s="266"/>
      <c r="AF105" s="266"/>
      <c r="AG105" s="266"/>
      <c r="AH105" s="266"/>
      <c r="AI105" s="266"/>
      <c r="AJ105" s="266"/>
      <c r="AK105" s="266"/>
      <c r="AL105" s="266"/>
      <c r="AM105" s="266"/>
      <c r="AN105" s="266"/>
    </row>
    <row r="106" spans="1:42" ht="26.25" customHeight="1">
      <c r="A106" t="e">
        <f>IF(AND(#REF!="",#REF!=""),"○","×")</f>
        <v>#REF!</v>
      </c>
      <c r="B106" s="266"/>
      <c r="C106" s="682"/>
      <c r="D106" s="682"/>
      <c r="E106" s="682"/>
      <c r="F106" s="682"/>
      <c r="G106" s="682"/>
      <c r="H106" s="682"/>
      <c r="I106" s="682"/>
      <c r="J106" s="682"/>
      <c r="K106" s="682"/>
      <c r="L106" s="682"/>
      <c r="M106" s="682"/>
      <c r="N106" s="682"/>
      <c r="O106" s="682"/>
      <c r="P106" s="682"/>
      <c r="Q106" s="682"/>
      <c r="R106" s="682"/>
      <c r="S106" s="682"/>
      <c r="T106" s="682"/>
      <c r="U106" s="682"/>
      <c r="V106" s="682"/>
      <c r="W106" s="682"/>
      <c r="X106" s="682"/>
      <c r="Y106" s="682"/>
      <c r="Z106" s="682"/>
      <c r="AA106" s="682"/>
      <c r="AB106" s="266"/>
      <c r="AC106" s="266"/>
      <c r="AD106" s="266"/>
      <c r="AE106" s="266"/>
      <c r="AF106" s="266"/>
      <c r="AG106" s="361"/>
      <c r="AH106" s="361"/>
      <c r="AI106" s="361"/>
      <c r="AJ106" s="266"/>
      <c r="AK106" s="266"/>
      <c r="AL106" s="266"/>
      <c r="AM106" s="266"/>
      <c r="AN106" s="266"/>
    </row>
    <row r="107" spans="1:42" ht="3.75" customHeight="1">
      <c r="B107" s="266"/>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266"/>
      <c r="AC107" s="266"/>
      <c r="AD107" s="266"/>
      <c r="AE107" s="266"/>
      <c r="AF107" s="266"/>
      <c r="AG107" s="361"/>
      <c r="AH107" s="361"/>
      <c r="AI107" s="361"/>
      <c r="AJ107" s="266"/>
      <c r="AK107" s="266"/>
      <c r="AL107" s="266"/>
      <c r="AM107" s="266"/>
      <c r="AN107" s="266"/>
    </row>
    <row r="108" spans="1:42" ht="22.5" customHeight="1">
      <c r="B108" s="629"/>
      <c r="C108" s="683"/>
      <c r="D108" s="684"/>
      <c r="E108" s="684"/>
      <c r="F108" s="684"/>
      <c r="G108" s="684"/>
      <c r="H108" s="684"/>
      <c r="I108" s="684"/>
      <c r="J108" s="684"/>
      <c r="K108" s="684"/>
      <c r="L108" s="684"/>
      <c r="M108" s="684"/>
      <c r="N108" s="684"/>
      <c r="O108" s="684"/>
      <c r="P108" s="684"/>
      <c r="Q108" s="684"/>
      <c r="R108" s="684"/>
      <c r="S108" s="684"/>
      <c r="T108" s="684"/>
      <c r="U108" s="684"/>
      <c r="V108" s="684"/>
      <c r="W108" s="684"/>
      <c r="X108" s="684"/>
      <c r="Y108" s="684"/>
      <c r="Z108" s="684"/>
      <c r="AA108" s="271"/>
      <c r="AB108" s="272"/>
      <c r="AC108" s="272"/>
      <c r="AD108" s="272"/>
      <c r="AE108" s="275"/>
      <c r="AF108" s="266"/>
      <c r="AG108" s="266"/>
      <c r="AH108" s="266"/>
      <c r="AI108" s="266"/>
      <c r="AJ108" s="266"/>
      <c r="AK108" s="361"/>
      <c r="AL108" s="266"/>
      <c r="AM108" s="266"/>
      <c r="AN108" s="266"/>
    </row>
    <row r="109" spans="1:42" ht="21" customHeight="1">
      <c r="B109" s="629"/>
      <c r="C109" s="683"/>
      <c r="D109" s="685"/>
      <c r="E109" s="685"/>
      <c r="F109" s="685"/>
      <c r="G109" s="685"/>
      <c r="H109" s="686"/>
      <c r="I109" s="686"/>
      <c r="J109" s="686"/>
      <c r="K109" s="686"/>
      <c r="L109" s="687"/>
      <c r="M109" s="687"/>
      <c r="N109" s="687"/>
      <c r="O109" s="687"/>
      <c r="P109" s="687"/>
      <c r="Q109" s="687"/>
      <c r="R109" s="687"/>
      <c r="S109" s="687"/>
      <c r="T109" s="688"/>
      <c r="U109" s="688"/>
      <c r="V109" s="689"/>
      <c r="W109" s="689"/>
      <c r="X109" s="690"/>
      <c r="Y109" s="690"/>
      <c r="Z109" s="690"/>
      <c r="AA109" s="363"/>
      <c r="AB109" s="364"/>
      <c r="AC109" s="364"/>
      <c r="AD109" s="275"/>
      <c r="AE109" s="275"/>
      <c r="AF109" s="266"/>
      <c r="AG109" s="266"/>
      <c r="AH109" s="266"/>
      <c r="AI109" s="266"/>
      <c r="AJ109" s="266"/>
      <c r="AK109" s="266"/>
      <c r="AL109" s="266"/>
      <c r="AM109" s="266"/>
      <c r="AN109" s="266"/>
    </row>
    <row r="110" spans="1:42" ht="21" customHeight="1">
      <c r="B110" s="629"/>
      <c r="C110" s="683"/>
      <c r="D110" s="685"/>
      <c r="E110" s="685"/>
      <c r="F110" s="685"/>
      <c r="G110" s="685"/>
      <c r="H110" s="686"/>
      <c r="I110" s="686"/>
      <c r="J110" s="686"/>
      <c r="K110" s="686"/>
      <c r="L110" s="687"/>
      <c r="M110" s="687"/>
      <c r="N110" s="687"/>
      <c r="O110" s="687"/>
      <c r="P110" s="687"/>
      <c r="Q110" s="687"/>
      <c r="R110" s="687"/>
      <c r="S110" s="687"/>
      <c r="T110" s="688"/>
      <c r="U110" s="688"/>
      <c r="V110" s="689"/>
      <c r="W110" s="689"/>
      <c r="X110" s="690"/>
      <c r="Y110" s="690"/>
      <c r="Z110" s="690"/>
      <c r="AA110" s="364"/>
      <c r="AB110" s="364"/>
      <c r="AC110" s="364"/>
      <c r="AD110" s="275"/>
      <c r="AE110" s="275"/>
      <c r="AF110" s="266"/>
      <c r="AG110" s="266"/>
      <c r="AH110" s="266"/>
      <c r="AI110" s="266"/>
      <c r="AJ110" s="266"/>
      <c r="AK110" s="266"/>
      <c r="AL110" s="266"/>
      <c r="AM110" s="266"/>
      <c r="AN110" s="266"/>
    </row>
    <row r="111" spans="1:42" ht="21" customHeight="1">
      <c r="B111" s="629"/>
      <c r="C111" s="683"/>
      <c r="D111" s="685"/>
      <c r="E111" s="685"/>
      <c r="F111" s="685"/>
      <c r="G111" s="685"/>
      <c r="H111" s="691"/>
      <c r="I111" s="692"/>
      <c r="J111" s="693"/>
      <c r="K111" s="692"/>
      <c r="L111" s="687"/>
      <c r="M111" s="687"/>
      <c r="N111" s="687"/>
      <c r="O111" s="687"/>
      <c r="P111" s="687"/>
      <c r="Q111" s="687"/>
      <c r="R111" s="687"/>
      <c r="S111" s="687"/>
      <c r="T111" s="688"/>
      <c r="U111" s="688"/>
      <c r="V111" s="689"/>
      <c r="W111" s="689"/>
      <c r="X111" s="690"/>
      <c r="Y111" s="690"/>
      <c r="Z111" s="690"/>
      <c r="AA111" s="684"/>
      <c r="AB111" s="684"/>
      <c r="AC111" s="684"/>
      <c r="AD111" s="684"/>
      <c r="AE111" s="275"/>
      <c r="AF111" s="266"/>
      <c r="AG111" s="266"/>
      <c r="AH111" s="266"/>
      <c r="AI111" s="266"/>
      <c r="AJ111" s="266"/>
      <c r="AK111" s="266"/>
      <c r="AL111" s="266"/>
      <c r="AM111" s="266"/>
      <c r="AN111" s="266"/>
    </row>
    <row r="112" spans="1:42" ht="21" customHeight="1">
      <c r="B112" s="629"/>
      <c r="C112" s="683"/>
      <c r="D112" s="685"/>
      <c r="E112" s="685"/>
      <c r="F112" s="685"/>
      <c r="G112" s="685"/>
      <c r="H112" s="691"/>
      <c r="I112" s="692"/>
      <c r="J112" s="693"/>
      <c r="K112" s="692"/>
      <c r="L112" s="687"/>
      <c r="M112" s="687"/>
      <c r="N112" s="687"/>
      <c r="O112" s="687"/>
      <c r="P112" s="687"/>
      <c r="Q112" s="687"/>
      <c r="R112" s="687"/>
      <c r="S112" s="687"/>
      <c r="T112" s="688"/>
      <c r="U112" s="688"/>
      <c r="V112" s="689"/>
      <c r="W112" s="689"/>
      <c r="X112" s="690"/>
      <c r="Y112" s="690"/>
      <c r="Z112" s="690"/>
      <c r="AA112" s="690"/>
      <c r="AB112" s="690"/>
      <c r="AC112" s="690"/>
      <c r="AD112" s="365"/>
      <c r="AE112" s="275"/>
      <c r="AF112" s="266"/>
      <c r="AG112" s="266"/>
      <c r="AH112" s="266"/>
      <c r="AI112" s="266"/>
      <c r="AJ112" s="266"/>
      <c r="AK112" s="266"/>
      <c r="AL112" s="266"/>
      <c r="AM112" s="266"/>
      <c r="AN112" s="266"/>
    </row>
    <row r="113" spans="2:40" ht="32.25" customHeight="1">
      <c r="B113" s="349"/>
      <c r="C113" s="678"/>
      <c r="D113" s="678"/>
      <c r="E113" s="678"/>
      <c r="F113" s="678"/>
      <c r="G113" s="678"/>
      <c r="H113" s="678"/>
      <c r="I113" s="678"/>
      <c r="J113" s="678"/>
      <c r="K113" s="678"/>
      <c r="L113" s="678"/>
      <c r="M113" s="678"/>
      <c r="N113" s="678"/>
      <c r="O113" s="678"/>
      <c r="P113" s="678"/>
      <c r="Q113" s="678"/>
      <c r="R113" s="678"/>
      <c r="S113" s="678"/>
      <c r="T113" s="678"/>
      <c r="U113" s="678"/>
      <c r="V113" s="678"/>
      <c r="W113" s="678"/>
      <c r="X113" s="678"/>
      <c r="Y113" s="678"/>
      <c r="Z113" s="678"/>
      <c r="AA113" s="350"/>
      <c r="AB113" s="350"/>
      <c r="AC113" s="350"/>
      <c r="AD113" s="350"/>
      <c r="AE113" s="350"/>
      <c r="AF113" s="350"/>
      <c r="AG113" s="350"/>
      <c r="AH113" s="350"/>
      <c r="AI113" s="350"/>
      <c r="AJ113" s="350"/>
      <c r="AK113" s="350"/>
      <c r="AL113" s="266"/>
      <c r="AM113" s="266"/>
      <c r="AN113" s="266"/>
    </row>
    <row r="114" spans="2:40" ht="22.5" customHeight="1">
      <c r="B114" s="629"/>
      <c r="C114" s="683"/>
      <c r="D114" s="684"/>
      <c r="E114" s="684"/>
      <c r="F114" s="684"/>
      <c r="G114" s="684"/>
      <c r="H114" s="684"/>
      <c r="I114" s="684"/>
      <c r="J114" s="684"/>
      <c r="K114" s="684"/>
      <c r="L114" s="684"/>
      <c r="M114" s="684"/>
      <c r="N114" s="684"/>
      <c r="O114" s="684"/>
      <c r="P114" s="684"/>
      <c r="Q114" s="684"/>
      <c r="R114" s="684"/>
      <c r="S114" s="684"/>
      <c r="T114" s="684"/>
      <c r="U114" s="684"/>
      <c r="V114" s="684"/>
      <c r="W114" s="684"/>
      <c r="X114" s="684"/>
      <c r="Y114" s="684"/>
      <c r="Z114" s="684"/>
      <c r="AA114" s="271"/>
      <c r="AB114" s="272"/>
      <c r="AC114" s="272"/>
      <c r="AD114" s="272"/>
      <c r="AE114" s="275"/>
      <c r="AF114" s="266"/>
      <c r="AG114" s="266"/>
      <c r="AH114" s="266"/>
      <c r="AI114" s="266"/>
      <c r="AJ114" s="266"/>
      <c r="AK114" s="361"/>
      <c r="AL114" s="266"/>
      <c r="AM114" s="266"/>
      <c r="AN114" s="266"/>
    </row>
    <row r="115" spans="2:40" ht="21" customHeight="1">
      <c r="B115" s="629"/>
      <c r="C115" s="683"/>
      <c r="D115" s="685"/>
      <c r="E115" s="685"/>
      <c r="F115" s="685"/>
      <c r="G115" s="685"/>
      <c r="H115" s="686"/>
      <c r="I115" s="686"/>
      <c r="J115" s="686"/>
      <c r="K115" s="686"/>
      <c r="L115" s="687"/>
      <c r="M115" s="687"/>
      <c r="N115" s="687"/>
      <c r="O115" s="687"/>
      <c r="P115" s="687"/>
      <c r="Q115" s="687"/>
      <c r="R115" s="687"/>
      <c r="S115" s="687"/>
      <c r="T115" s="688"/>
      <c r="U115" s="688"/>
      <c r="V115" s="689"/>
      <c r="W115" s="689"/>
      <c r="X115" s="690"/>
      <c r="Y115" s="690"/>
      <c r="Z115" s="690"/>
      <c r="AA115" s="363"/>
      <c r="AB115" s="366"/>
      <c r="AC115" s="364"/>
      <c r="AD115" s="275"/>
      <c r="AE115" s="275"/>
      <c r="AF115" s="266"/>
      <c r="AG115" s="266"/>
      <c r="AH115" s="266"/>
      <c r="AI115" s="266"/>
      <c r="AJ115" s="266"/>
      <c r="AK115" s="266"/>
      <c r="AL115" s="266"/>
      <c r="AM115" s="266"/>
      <c r="AN115" s="266"/>
    </row>
    <row r="116" spans="2:40" ht="21" customHeight="1">
      <c r="B116" s="629"/>
      <c r="C116" s="683"/>
      <c r="D116" s="685"/>
      <c r="E116" s="685"/>
      <c r="F116" s="685"/>
      <c r="G116" s="685"/>
      <c r="H116" s="686"/>
      <c r="I116" s="686"/>
      <c r="J116" s="686"/>
      <c r="K116" s="686"/>
      <c r="L116" s="687"/>
      <c r="M116" s="687"/>
      <c r="N116" s="687"/>
      <c r="O116" s="687"/>
      <c r="P116" s="687"/>
      <c r="Q116" s="687"/>
      <c r="R116" s="687"/>
      <c r="S116" s="687"/>
      <c r="T116" s="688"/>
      <c r="U116" s="688"/>
      <c r="V116" s="689"/>
      <c r="W116" s="689"/>
      <c r="X116" s="690"/>
      <c r="Y116" s="690"/>
      <c r="Z116" s="690"/>
      <c r="AA116" s="364"/>
      <c r="AB116" s="364"/>
      <c r="AC116" s="364"/>
      <c r="AD116" s="275"/>
      <c r="AE116" s="275"/>
      <c r="AF116" s="266"/>
      <c r="AG116" s="266"/>
      <c r="AH116" s="266"/>
      <c r="AI116" s="266"/>
      <c r="AJ116" s="266"/>
      <c r="AK116" s="266"/>
      <c r="AL116" s="266"/>
      <c r="AM116" s="266"/>
      <c r="AN116" s="266"/>
    </row>
    <row r="117" spans="2:40" ht="21" customHeight="1">
      <c r="B117" s="629"/>
      <c r="C117" s="683"/>
      <c r="D117" s="685"/>
      <c r="E117" s="685"/>
      <c r="F117" s="685"/>
      <c r="G117" s="685"/>
      <c r="H117" s="691"/>
      <c r="I117" s="692"/>
      <c r="J117" s="693"/>
      <c r="K117" s="692"/>
      <c r="L117" s="687"/>
      <c r="M117" s="687"/>
      <c r="N117" s="687"/>
      <c r="O117" s="687"/>
      <c r="P117" s="687"/>
      <c r="Q117" s="687"/>
      <c r="R117" s="687"/>
      <c r="S117" s="687"/>
      <c r="T117" s="688"/>
      <c r="U117" s="688"/>
      <c r="V117" s="689"/>
      <c r="W117" s="689"/>
      <c r="X117" s="690"/>
      <c r="Y117" s="690"/>
      <c r="Z117" s="690"/>
      <c r="AA117" s="684"/>
      <c r="AB117" s="684"/>
      <c r="AC117" s="684"/>
      <c r="AD117" s="684"/>
      <c r="AE117" s="275"/>
      <c r="AF117" s="266"/>
      <c r="AG117" s="266"/>
      <c r="AH117" s="266"/>
      <c r="AI117" s="266"/>
      <c r="AJ117" s="266"/>
      <c r="AK117" s="266"/>
      <c r="AL117" s="266"/>
      <c r="AM117" s="266"/>
      <c r="AN117" s="266"/>
    </row>
    <row r="118" spans="2:40" ht="21" customHeight="1">
      <c r="B118" s="629"/>
      <c r="C118" s="683"/>
      <c r="D118" s="685"/>
      <c r="E118" s="685"/>
      <c r="F118" s="685"/>
      <c r="G118" s="685"/>
      <c r="H118" s="691"/>
      <c r="I118" s="692"/>
      <c r="J118" s="693"/>
      <c r="K118" s="692"/>
      <c r="L118" s="687"/>
      <c r="M118" s="687"/>
      <c r="N118" s="687"/>
      <c r="O118" s="687"/>
      <c r="P118" s="687"/>
      <c r="Q118" s="687"/>
      <c r="R118" s="687"/>
      <c r="S118" s="687"/>
      <c r="T118" s="688"/>
      <c r="U118" s="688"/>
      <c r="V118" s="689"/>
      <c r="W118" s="689"/>
      <c r="X118" s="690"/>
      <c r="Y118" s="690"/>
      <c r="Z118" s="690"/>
      <c r="AA118" s="690"/>
      <c r="AB118" s="690"/>
      <c r="AC118" s="690"/>
      <c r="AD118" s="365"/>
      <c r="AE118" s="275"/>
      <c r="AF118" s="266"/>
      <c r="AG118" s="266"/>
      <c r="AH118" s="266"/>
      <c r="AI118" s="266"/>
      <c r="AJ118" s="266"/>
      <c r="AK118" s="266"/>
      <c r="AL118" s="266"/>
      <c r="AM118" s="266"/>
      <c r="AN118" s="266"/>
    </row>
    <row r="119" spans="2:40" ht="5.25" customHeight="1">
      <c r="B119" s="266"/>
      <c r="C119" s="362"/>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266"/>
      <c r="AC119" s="266"/>
      <c r="AD119" s="266"/>
      <c r="AE119" s="266"/>
      <c r="AF119" s="266"/>
      <c r="AG119" s="361"/>
      <c r="AH119" s="361"/>
      <c r="AI119" s="361"/>
      <c r="AJ119" s="266"/>
      <c r="AK119" s="266"/>
      <c r="AL119" s="266"/>
      <c r="AM119" s="266"/>
      <c r="AN119" s="266"/>
    </row>
    <row r="120" spans="2:40" ht="22.5" customHeight="1">
      <c r="B120" s="629"/>
      <c r="C120" s="683"/>
      <c r="D120" s="684"/>
      <c r="E120" s="684"/>
      <c r="F120" s="684"/>
      <c r="G120" s="684"/>
      <c r="H120" s="684"/>
      <c r="I120" s="684"/>
      <c r="J120" s="684"/>
      <c r="K120" s="684"/>
      <c r="L120" s="684"/>
      <c r="M120" s="684"/>
      <c r="N120" s="684"/>
      <c r="O120" s="684"/>
      <c r="P120" s="684"/>
      <c r="Q120" s="684"/>
      <c r="R120" s="684"/>
      <c r="S120" s="684"/>
      <c r="T120" s="684"/>
      <c r="U120" s="684"/>
      <c r="V120" s="684"/>
      <c r="W120" s="684"/>
      <c r="X120" s="684"/>
      <c r="Y120" s="684"/>
      <c r="Z120" s="684"/>
      <c r="AA120" s="271"/>
      <c r="AB120" s="272"/>
      <c r="AC120" s="272"/>
      <c r="AD120" s="272"/>
      <c r="AE120" s="275"/>
      <c r="AF120" s="275"/>
      <c r="AG120" s="266"/>
      <c r="AH120" s="266"/>
      <c r="AI120" s="266"/>
      <c r="AJ120" s="266"/>
      <c r="AK120" s="361"/>
      <c r="AL120" s="266"/>
      <c r="AM120" s="266"/>
      <c r="AN120" s="266"/>
    </row>
    <row r="121" spans="2:40" ht="21" customHeight="1">
      <c r="B121" s="629"/>
      <c r="C121" s="683"/>
      <c r="D121" s="685"/>
      <c r="E121" s="685"/>
      <c r="F121" s="685"/>
      <c r="G121" s="685"/>
      <c r="H121" s="686"/>
      <c r="I121" s="686"/>
      <c r="J121" s="686"/>
      <c r="K121" s="686"/>
      <c r="L121" s="687"/>
      <c r="M121" s="687"/>
      <c r="N121" s="687"/>
      <c r="O121" s="687"/>
      <c r="P121" s="687"/>
      <c r="Q121" s="687"/>
      <c r="R121" s="687"/>
      <c r="S121" s="687"/>
      <c r="T121" s="688"/>
      <c r="U121" s="688"/>
      <c r="V121" s="689"/>
      <c r="W121" s="689"/>
      <c r="X121" s="690"/>
      <c r="Y121" s="690"/>
      <c r="Z121" s="690"/>
      <c r="AA121" s="363"/>
      <c r="AB121" s="366"/>
      <c r="AC121" s="364"/>
      <c r="AD121" s="275"/>
      <c r="AE121" s="275"/>
      <c r="AF121" s="275"/>
      <c r="AG121" s="266"/>
      <c r="AH121" s="266"/>
      <c r="AI121" s="266"/>
      <c r="AJ121" s="266"/>
      <c r="AK121" s="266"/>
      <c r="AL121" s="266"/>
      <c r="AM121" s="266"/>
      <c r="AN121" s="266"/>
    </row>
    <row r="122" spans="2:40" ht="21" customHeight="1">
      <c r="B122" s="629"/>
      <c r="C122" s="683"/>
      <c r="D122" s="685"/>
      <c r="E122" s="685"/>
      <c r="F122" s="685"/>
      <c r="G122" s="685"/>
      <c r="H122" s="686"/>
      <c r="I122" s="686"/>
      <c r="J122" s="686"/>
      <c r="K122" s="686"/>
      <c r="L122" s="687"/>
      <c r="M122" s="687"/>
      <c r="N122" s="687"/>
      <c r="O122" s="687"/>
      <c r="P122" s="687"/>
      <c r="Q122" s="687"/>
      <c r="R122" s="687"/>
      <c r="S122" s="687"/>
      <c r="T122" s="688"/>
      <c r="U122" s="688"/>
      <c r="V122" s="689"/>
      <c r="W122" s="689"/>
      <c r="X122" s="690"/>
      <c r="Y122" s="690"/>
      <c r="Z122" s="690"/>
      <c r="AA122" s="364"/>
      <c r="AB122" s="364"/>
      <c r="AC122" s="364"/>
      <c r="AD122" s="275"/>
      <c r="AE122" s="275"/>
      <c r="AF122" s="275"/>
      <c r="AG122" s="266"/>
      <c r="AH122" s="266"/>
      <c r="AI122" s="266"/>
      <c r="AJ122" s="266"/>
      <c r="AK122" s="266"/>
      <c r="AL122" s="266"/>
      <c r="AM122" s="266"/>
      <c r="AN122" s="266"/>
    </row>
    <row r="123" spans="2:40" ht="21" customHeight="1">
      <c r="B123" s="629"/>
      <c r="C123" s="683"/>
      <c r="D123" s="685"/>
      <c r="E123" s="685"/>
      <c r="F123" s="685"/>
      <c r="G123" s="685"/>
      <c r="H123" s="691"/>
      <c r="I123" s="692"/>
      <c r="J123" s="693"/>
      <c r="K123" s="692"/>
      <c r="L123" s="687"/>
      <c r="M123" s="687"/>
      <c r="N123" s="687"/>
      <c r="O123" s="687"/>
      <c r="P123" s="687"/>
      <c r="Q123" s="687"/>
      <c r="R123" s="687"/>
      <c r="S123" s="687"/>
      <c r="T123" s="688"/>
      <c r="U123" s="688"/>
      <c r="V123" s="689"/>
      <c r="W123" s="689"/>
      <c r="X123" s="690"/>
      <c r="Y123" s="690"/>
      <c r="Z123" s="690"/>
      <c r="AA123" s="684"/>
      <c r="AB123" s="684"/>
      <c r="AC123" s="684"/>
      <c r="AD123" s="684"/>
      <c r="AE123" s="275"/>
      <c r="AF123" s="266"/>
      <c r="AG123" s="266"/>
      <c r="AH123" s="266"/>
      <c r="AI123" s="266"/>
      <c r="AJ123" s="266"/>
      <c r="AK123" s="266"/>
      <c r="AL123" s="266"/>
      <c r="AM123" s="266"/>
      <c r="AN123" s="266"/>
    </row>
    <row r="124" spans="2:40" ht="21" customHeight="1">
      <c r="B124" s="629"/>
      <c r="C124" s="683"/>
      <c r="D124" s="685"/>
      <c r="E124" s="685"/>
      <c r="F124" s="685"/>
      <c r="G124" s="685"/>
      <c r="H124" s="691"/>
      <c r="I124" s="692"/>
      <c r="J124" s="693"/>
      <c r="K124" s="692"/>
      <c r="L124" s="687"/>
      <c r="M124" s="687"/>
      <c r="N124" s="687"/>
      <c r="O124" s="687"/>
      <c r="P124" s="687"/>
      <c r="Q124" s="687"/>
      <c r="R124" s="687"/>
      <c r="S124" s="687"/>
      <c r="T124" s="688"/>
      <c r="U124" s="688"/>
      <c r="V124" s="689"/>
      <c r="W124" s="689"/>
      <c r="X124" s="690"/>
      <c r="Y124" s="690"/>
      <c r="Z124" s="690"/>
      <c r="AA124" s="690"/>
      <c r="AB124" s="690"/>
      <c r="AC124" s="690"/>
      <c r="AD124" s="365"/>
      <c r="AE124" s="275"/>
      <c r="AF124" s="266"/>
      <c r="AG124" s="266"/>
      <c r="AH124" s="266"/>
      <c r="AI124" s="266"/>
      <c r="AJ124" s="266"/>
      <c r="AK124" s="266"/>
      <c r="AL124" s="266"/>
      <c r="AM124" s="266"/>
      <c r="AN124" s="266"/>
    </row>
    <row r="125" spans="2:40" ht="3.75" customHeight="1">
      <c r="B125" s="266"/>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266"/>
      <c r="AC125" s="266"/>
      <c r="AD125" s="266"/>
      <c r="AE125" s="266"/>
      <c r="AF125" s="266"/>
      <c r="AG125" s="361"/>
      <c r="AH125" s="361"/>
      <c r="AI125" s="361"/>
      <c r="AJ125" s="266"/>
      <c r="AK125" s="266"/>
      <c r="AL125" s="266"/>
      <c r="AM125" s="266"/>
      <c r="AN125" s="266"/>
    </row>
    <row r="126" spans="2:40" ht="22.5" customHeight="1">
      <c r="B126" s="629"/>
      <c r="C126" s="683"/>
      <c r="D126" s="684"/>
      <c r="E126" s="684"/>
      <c r="F126" s="684"/>
      <c r="G126" s="684"/>
      <c r="H126" s="684"/>
      <c r="I126" s="684"/>
      <c r="J126" s="684"/>
      <c r="K126" s="684"/>
      <c r="L126" s="684"/>
      <c r="M126" s="684"/>
      <c r="N126" s="684"/>
      <c r="O126" s="684"/>
      <c r="P126" s="684"/>
      <c r="Q126" s="684"/>
      <c r="R126" s="684"/>
      <c r="S126" s="684"/>
      <c r="T126" s="684"/>
      <c r="U126" s="684"/>
      <c r="V126" s="684"/>
      <c r="W126" s="684"/>
      <c r="X126" s="684"/>
      <c r="Y126" s="684"/>
      <c r="Z126" s="684"/>
      <c r="AA126" s="271"/>
      <c r="AB126" s="272"/>
      <c r="AC126" s="272"/>
      <c r="AD126" s="272"/>
      <c r="AE126" s="275"/>
      <c r="AF126" s="266"/>
      <c r="AG126" s="266"/>
      <c r="AH126" s="266"/>
      <c r="AI126" s="266"/>
      <c r="AJ126" s="266"/>
      <c r="AK126" s="361"/>
      <c r="AL126" s="266"/>
      <c r="AM126" s="266"/>
      <c r="AN126" s="266"/>
    </row>
    <row r="127" spans="2:40" ht="21" customHeight="1">
      <c r="B127" s="629"/>
      <c r="C127" s="683"/>
      <c r="D127" s="685"/>
      <c r="E127" s="685"/>
      <c r="F127" s="685"/>
      <c r="G127" s="685"/>
      <c r="H127" s="686"/>
      <c r="I127" s="686"/>
      <c r="J127" s="686"/>
      <c r="K127" s="686"/>
      <c r="L127" s="687"/>
      <c r="M127" s="687"/>
      <c r="N127" s="687"/>
      <c r="O127" s="687"/>
      <c r="P127" s="687"/>
      <c r="Q127" s="687"/>
      <c r="R127" s="687"/>
      <c r="S127" s="687"/>
      <c r="T127" s="688"/>
      <c r="U127" s="688"/>
      <c r="V127" s="689"/>
      <c r="W127" s="689"/>
      <c r="X127" s="690"/>
      <c r="Y127" s="690"/>
      <c r="Z127" s="690"/>
      <c r="AA127" s="363"/>
      <c r="AB127" s="366"/>
      <c r="AC127" s="364"/>
      <c r="AD127" s="275"/>
      <c r="AE127" s="275"/>
      <c r="AF127" s="266"/>
      <c r="AG127" s="266"/>
      <c r="AH127" s="266"/>
      <c r="AI127" s="266"/>
      <c r="AJ127" s="266"/>
      <c r="AK127" s="266"/>
      <c r="AL127" s="266"/>
      <c r="AM127" s="266"/>
      <c r="AN127" s="266"/>
    </row>
    <row r="128" spans="2:40" ht="21" customHeight="1">
      <c r="B128" s="629"/>
      <c r="C128" s="683"/>
      <c r="D128" s="685"/>
      <c r="E128" s="685"/>
      <c r="F128" s="685"/>
      <c r="G128" s="685"/>
      <c r="H128" s="686"/>
      <c r="I128" s="686"/>
      <c r="J128" s="686"/>
      <c r="K128" s="686"/>
      <c r="L128" s="687"/>
      <c r="M128" s="687"/>
      <c r="N128" s="687"/>
      <c r="O128" s="687"/>
      <c r="P128" s="687"/>
      <c r="Q128" s="687"/>
      <c r="R128" s="687"/>
      <c r="S128" s="687"/>
      <c r="T128" s="688"/>
      <c r="U128" s="688"/>
      <c r="V128" s="689"/>
      <c r="W128" s="689"/>
      <c r="X128" s="690"/>
      <c r="Y128" s="690"/>
      <c r="Z128" s="690"/>
      <c r="AA128" s="364"/>
      <c r="AB128" s="364"/>
      <c r="AC128" s="364"/>
      <c r="AD128" s="275"/>
      <c r="AE128" s="275"/>
      <c r="AF128" s="266"/>
      <c r="AG128" s="266"/>
      <c r="AH128" s="266"/>
      <c r="AI128" s="266"/>
      <c r="AJ128" s="266"/>
      <c r="AK128" s="266"/>
      <c r="AL128" s="266"/>
      <c r="AM128" s="266"/>
      <c r="AN128" s="266"/>
    </row>
    <row r="129" spans="2:40" ht="21" customHeight="1">
      <c r="B129" s="629"/>
      <c r="C129" s="683"/>
      <c r="D129" s="685"/>
      <c r="E129" s="685"/>
      <c r="F129" s="685"/>
      <c r="G129" s="685"/>
      <c r="H129" s="691"/>
      <c r="I129" s="692"/>
      <c r="J129" s="693"/>
      <c r="K129" s="692"/>
      <c r="L129" s="687"/>
      <c r="M129" s="687"/>
      <c r="N129" s="687"/>
      <c r="O129" s="687"/>
      <c r="P129" s="687"/>
      <c r="Q129" s="687"/>
      <c r="R129" s="687"/>
      <c r="S129" s="687"/>
      <c r="T129" s="688"/>
      <c r="U129" s="688"/>
      <c r="V129" s="689"/>
      <c r="W129" s="689"/>
      <c r="X129" s="690"/>
      <c r="Y129" s="690"/>
      <c r="Z129" s="690"/>
      <c r="AA129" s="684"/>
      <c r="AB129" s="684"/>
      <c r="AC129" s="684"/>
      <c r="AD129" s="684"/>
      <c r="AE129" s="275"/>
      <c r="AF129" s="266"/>
      <c r="AG129" s="266"/>
      <c r="AH129" s="266"/>
      <c r="AI129" s="266"/>
      <c r="AJ129" s="266"/>
      <c r="AK129" s="266"/>
      <c r="AL129" s="266"/>
      <c r="AM129" s="266"/>
      <c r="AN129" s="266"/>
    </row>
    <row r="130" spans="2:40" ht="21" customHeight="1">
      <c r="B130" s="629"/>
      <c r="C130" s="683"/>
      <c r="D130" s="685"/>
      <c r="E130" s="685"/>
      <c r="F130" s="685"/>
      <c r="G130" s="685"/>
      <c r="H130" s="691"/>
      <c r="I130" s="692"/>
      <c r="J130" s="693"/>
      <c r="K130" s="692"/>
      <c r="L130" s="687"/>
      <c r="M130" s="687"/>
      <c r="N130" s="687"/>
      <c r="O130" s="687"/>
      <c r="P130" s="687"/>
      <c r="Q130" s="687"/>
      <c r="R130" s="687"/>
      <c r="S130" s="687"/>
      <c r="T130" s="688"/>
      <c r="U130" s="688"/>
      <c r="V130" s="689"/>
      <c r="W130" s="689"/>
      <c r="X130" s="690"/>
      <c r="Y130" s="690"/>
      <c r="Z130" s="690"/>
      <c r="AA130" s="690"/>
      <c r="AB130" s="690"/>
      <c r="AC130" s="690"/>
      <c r="AD130" s="365"/>
      <c r="AE130" s="275"/>
      <c r="AF130" s="266"/>
      <c r="AG130" s="266"/>
      <c r="AH130" s="266"/>
      <c r="AI130" s="266"/>
      <c r="AJ130" s="266"/>
      <c r="AK130" s="266"/>
      <c r="AL130" s="266"/>
      <c r="AM130" s="266"/>
      <c r="AN130" s="266"/>
    </row>
    <row r="131" spans="2:40" ht="3.75" customHeight="1">
      <c r="B131" s="266"/>
      <c r="C131" s="362"/>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266"/>
      <c r="AC131" s="266"/>
      <c r="AD131" s="266"/>
      <c r="AE131" s="266"/>
      <c r="AF131" s="266"/>
      <c r="AG131" s="361"/>
      <c r="AH131" s="361"/>
      <c r="AI131" s="361"/>
      <c r="AJ131" s="266"/>
      <c r="AK131" s="266"/>
      <c r="AL131" s="266"/>
      <c r="AM131" s="266"/>
      <c r="AN131" s="266"/>
    </row>
    <row r="132" spans="2:40" ht="22.5" customHeight="1">
      <c r="B132" s="629"/>
      <c r="C132" s="683"/>
      <c r="D132" s="684"/>
      <c r="E132" s="684"/>
      <c r="F132" s="684"/>
      <c r="G132" s="684"/>
      <c r="H132" s="684"/>
      <c r="I132" s="684"/>
      <c r="J132" s="684"/>
      <c r="K132" s="684"/>
      <c r="L132" s="684"/>
      <c r="M132" s="684"/>
      <c r="N132" s="684"/>
      <c r="O132" s="684"/>
      <c r="P132" s="684"/>
      <c r="Q132" s="684"/>
      <c r="R132" s="684"/>
      <c r="S132" s="684"/>
      <c r="T132" s="684"/>
      <c r="U132" s="684"/>
      <c r="V132" s="684"/>
      <c r="W132" s="684"/>
      <c r="X132" s="684"/>
      <c r="Y132" s="684"/>
      <c r="Z132" s="684"/>
      <c r="AA132" s="271"/>
      <c r="AB132" s="272"/>
      <c r="AC132" s="272"/>
      <c r="AD132" s="272"/>
      <c r="AE132" s="275"/>
      <c r="AF132" s="266"/>
      <c r="AG132" s="266"/>
      <c r="AH132" s="266"/>
      <c r="AI132" s="266"/>
      <c r="AJ132" s="266"/>
      <c r="AK132" s="361"/>
      <c r="AL132" s="266"/>
      <c r="AM132" s="266"/>
      <c r="AN132" s="266"/>
    </row>
    <row r="133" spans="2:40" ht="21" customHeight="1">
      <c r="B133" s="629"/>
      <c r="C133" s="683"/>
      <c r="D133" s="685"/>
      <c r="E133" s="685"/>
      <c r="F133" s="685"/>
      <c r="G133" s="685"/>
      <c r="H133" s="686"/>
      <c r="I133" s="686"/>
      <c r="J133" s="686"/>
      <c r="K133" s="686"/>
      <c r="L133" s="687"/>
      <c r="M133" s="687"/>
      <c r="N133" s="687"/>
      <c r="O133" s="687"/>
      <c r="P133" s="687"/>
      <c r="Q133" s="687"/>
      <c r="R133" s="687"/>
      <c r="S133" s="687"/>
      <c r="T133" s="688"/>
      <c r="U133" s="688"/>
      <c r="V133" s="689"/>
      <c r="W133" s="689"/>
      <c r="X133" s="690"/>
      <c r="Y133" s="690"/>
      <c r="Z133" s="690"/>
      <c r="AA133" s="363"/>
      <c r="AB133" s="366"/>
      <c r="AC133" s="364"/>
      <c r="AD133" s="275"/>
      <c r="AE133" s="275"/>
      <c r="AF133" s="266"/>
      <c r="AG133" s="266"/>
      <c r="AH133" s="266"/>
      <c r="AI133" s="266"/>
      <c r="AJ133" s="266"/>
      <c r="AK133" s="266"/>
      <c r="AL133" s="266"/>
      <c r="AM133" s="266"/>
      <c r="AN133" s="266"/>
    </row>
    <row r="134" spans="2:40" ht="21" customHeight="1">
      <c r="B134" s="629"/>
      <c r="C134" s="683"/>
      <c r="D134" s="685"/>
      <c r="E134" s="685"/>
      <c r="F134" s="685"/>
      <c r="G134" s="685"/>
      <c r="H134" s="686"/>
      <c r="I134" s="686"/>
      <c r="J134" s="686"/>
      <c r="K134" s="686"/>
      <c r="L134" s="687"/>
      <c r="M134" s="687"/>
      <c r="N134" s="687"/>
      <c r="O134" s="687"/>
      <c r="P134" s="687"/>
      <c r="Q134" s="687"/>
      <c r="R134" s="687"/>
      <c r="S134" s="687"/>
      <c r="T134" s="688"/>
      <c r="U134" s="688"/>
      <c r="V134" s="689"/>
      <c r="W134" s="689"/>
      <c r="X134" s="690"/>
      <c r="Y134" s="690"/>
      <c r="Z134" s="690"/>
      <c r="AA134" s="364"/>
      <c r="AB134" s="364"/>
      <c r="AC134" s="364"/>
      <c r="AD134" s="275"/>
      <c r="AE134" s="275"/>
      <c r="AF134" s="266"/>
      <c r="AG134" s="266"/>
      <c r="AH134" s="266"/>
      <c r="AI134" s="266"/>
      <c r="AJ134" s="266"/>
      <c r="AK134" s="266"/>
      <c r="AL134" s="266"/>
      <c r="AM134" s="266"/>
      <c r="AN134" s="266"/>
    </row>
    <row r="135" spans="2:40" ht="21" customHeight="1">
      <c r="B135" s="629"/>
      <c r="C135" s="683"/>
      <c r="D135" s="685"/>
      <c r="E135" s="685"/>
      <c r="F135" s="685"/>
      <c r="G135" s="685"/>
      <c r="H135" s="691"/>
      <c r="I135" s="692"/>
      <c r="J135" s="693"/>
      <c r="K135" s="692"/>
      <c r="L135" s="687"/>
      <c r="M135" s="687"/>
      <c r="N135" s="687"/>
      <c r="O135" s="687"/>
      <c r="P135" s="687"/>
      <c r="Q135" s="687"/>
      <c r="R135" s="687"/>
      <c r="S135" s="687"/>
      <c r="T135" s="688"/>
      <c r="U135" s="688"/>
      <c r="V135" s="689"/>
      <c r="W135" s="689"/>
      <c r="X135" s="690"/>
      <c r="Y135" s="690"/>
      <c r="Z135" s="690"/>
      <c r="AA135" s="684"/>
      <c r="AB135" s="684"/>
      <c r="AC135" s="684"/>
      <c r="AD135" s="684"/>
      <c r="AE135" s="275"/>
      <c r="AF135" s="266"/>
      <c r="AG135" s="266"/>
      <c r="AH135" s="266"/>
      <c r="AI135" s="266"/>
      <c r="AJ135" s="266"/>
      <c r="AK135" s="266"/>
      <c r="AL135" s="266"/>
      <c r="AM135" s="266"/>
      <c r="AN135" s="266"/>
    </row>
    <row r="136" spans="2:40" ht="21" customHeight="1">
      <c r="B136" s="629"/>
      <c r="C136" s="683"/>
      <c r="D136" s="685"/>
      <c r="E136" s="685"/>
      <c r="F136" s="685"/>
      <c r="G136" s="685"/>
      <c r="H136" s="691"/>
      <c r="I136" s="692"/>
      <c r="J136" s="693"/>
      <c r="K136" s="692"/>
      <c r="L136" s="687"/>
      <c r="M136" s="687"/>
      <c r="N136" s="687"/>
      <c r="O136" s="687"/>
      <c r="P136" s="687"/>
      <c r="Q136" s="687"/>
      <c r="R136" s="687"/>
      <c r="S136" s="687"/>
      <c r="T136" s="688"/>
      <c r="U136" s="688"/>
      <c r="V136" s="689"/>
      <c r="W136" s="689"/>
      <c r="X136" s="690"/>
      <c r="Y136" s="690"/>
      <c r="Z136" s="690"/>
      <c r="AA136" s="690"/>
      <c r="AB136" s="690"/>
      <c r="AC136" s="690"/>
      <c r="AD136" s="365"/>
      <c r="AE136" s="275"/>
      <c r="AF136" s="266"/>
      <c r="AG136" s="266"/>
      <c r="AH136" s="266"/>
      <c r="AI136" s="266"/>
      <c r="AJ136" s="266"/>
      <c r="AK136" s="266"/>
      <c r="AL136" s="266"/>
      <c r="AM136" s="266"/>
      <c r="AN136" s="266"/>
    </row>
    <row r="137" spans="2:40" ht="3.75" customHeight="1">
      <c r="B137" s="266"/>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266"/>
      <c r="AC137" s="266"/>
      <c r="AD137" s="266"/>
      <c r="AE137" s="266"/>
      <c r="AF137" s="266"/>
      <c r="AG137" s="361"/>
      <c r="AH137" s="361"/>
      <c r="AI137" s="361"/>
      <c r="AJ137" s="266"/>
      <c r="AK137" s="266"/>
      <c r="AL137" s="266"/>
      <c r="AM137" s="266"/>
      <c r="AN137" s="266"/>
    </row>
    <row r="138" spans="2:40" ht="22.5" customHeight="1">
      <c r="B138" s="629"/>
      <c r="C138" s="683"/>
      <c r="D138" s="684"/>
      <c r="E138" s="684"/>
      <c r="F138" s="684"/>
      <c r="G138" s="684"/>
      <c r="H138" s="684"/>
      <c r="I138" s="684"/>
      <c r="J138" s="684"/>
      <c r="K138" s="684"/>
      <c r="L138" s="684"/>
      <c r="M138" s="684"/>
      <c r="N138" s="684"/>
      <c r="O138" s="684"/>
      <c r="P138" s="684"/>
      <c r="Q138" s="684"/>
      <c r="R138" s="684"/>
      <c r="S138" s="684"/>
      <c r="T138" s="684"/>
      <c r="U138" s="684"/>
      <c r="V138" s="684"/>
      <c r="W138" s="684"/>
      <c r="X138" s="684"/>
      <c r="Y138" s="684"/>
      <c r="Z138" s="684"/>
      <c r="AA138" s="271"/>
      <c r="AB138" s="272"/>
      <c r="AC138" s="272"/>
      <c r="AD138" s="272"/>
      <c r="AE138" s="275"/>
      <c r="AF138" s="266"/>
      <c r="AG138" s="266"/>
      <c r="AH138" s="266"/>
      <c r="AI138" s="266"/>
      <c r="AJ138" s="266"/>
      <c r="AK138" s="361"/>
      <c r="AL138" s="266"/>
      <c r="AM138" s="266"/>
      <c r="AN138" s="266"/>
    </row>
    <row r="139" spans="2:40" ht="21" customHeight="1">
      <c r="B139" s="629"/>
      <c r="C139" s="683"/>
      <c r="D139" s="685"/>
      <c r="E139" s="685"/>
      <c r="F139" s="685"/>
      <c r="G139" s="685"/>
      <c r="H139" s="686"/>
      <c r="I139" s="686"/>
      <c r="J139" s="686"/>
      <c r="K139" s="686"/>
      <c r="L139" s="687"/>
      <c r="M139" s="687"/>
      <c r="N139" s="687"/>
      <c r="O139" s="687"/>
      <c r="P139" s="687"/>
      <c r="Q139" s="687"/>
      <c r="R139" s="687"/>
      <c r="S139" s="687"/>
      <c r="T139" s="688"/>
      <c r="U139" s="688"/>
      <c r="V139" s="689"/>
      <c r="W139" s="689"/>
      <c r="X139" s="690"/>
      <c r="Y139" s="690"/>
      <c r="Z139" s="690"/>
      <c r="AA139" s="363"/>
      <c r="AB139" s="366"/>
      <c r="AC139" s="364"/>
      <c r="AD139" s="275"/>
      <c r="AE139" s="275"/>
      <c r="AF139" s="266"/>
      <c r="AG139" s="266"/>
      <c r="AH139" s="266"/>
      <c r="AI139" s="266"/>
      <c r="AJ139" s="266"/>
      <c r="AK139" s="266"/>
      <c r="AL139" s="266"/>
      <c r="AM139" s="266"/>
      <c r="AN139" s="266"/>
    </row>
    <row r="140" spans="2:40" ht="21" customHeight="1">
      <c r="B140" s="629"/>
      <c r="C140" s="683"/>
      <c r="D140" s="685"/>
      <c r="E140" s="685"/>
      <c r="F140" s="685"/>
      <c r="G140" s="685"/>
      <c r="H140" s="686"/>
      <c r="I140" s="686"/>
      <c r="J140" s="686"/>
      <c r="K140" s="686"/>
      <c r="L140" s="687"/>
      <c r="M140" s="687"/>
      <c r="N140" s="687"/>
      <c r="O140" s="687"/>
      <c r="P140" s="687"/>
      <c r="Q140" s="687"/>
      <c r="R140" s="687"/>
      <c r="S140" s="687"/>
      <c r="T140" s="688"/>
      <c r="U140" s="688"/>
      <c r="V140" s="689"/>
      <c r="W140" s="689"/>
      <c r="X140" s="690"/>
      <c r="Y140" s="690"/>
      <c r="Z140" s="690"/>
      <c r="AA140" s="364"/>
      <c r="AB140" s="364"/>
      <c r="AC140" s="364"/>
      <c r="AD140" s="275"/>
      <c r="AE140" s="275"/>
      <c r="AF140" s="266"/>
      <c r="AG140" s="266"/>
      <c r="AH140" s="266"/>
      <c r="AI140" s="266"/>
      <c r="AJ140" s="266"/>
      <c r="AK140" s="266"/>
      <c r="AL140" s="266"/>
      <c r="AM140" s="266"/>
      <c r="AN140" s="266"/>
    </row>
    <row r="141" spans="2:40" ht="21" customHeight="1">
      <c r="B141" s="629"/>
      <c r="C141" s="683"/>
      <c r="D141" s="685"/>
      <c r="E141" s="685"/>
      <c r="F141" s="685"/>
      <c r="G141" s="685"/>
      <c r="H141" s="691"/>
      <c r="I141" s="692"/>
      <c r="J141" s="693"/>
      <c r="K141" s="692"/>
      <c r="L141" s="687"/>
      <c r="M141" s="687"/>
      <c r="N141" s="687"/>
      <c r="O141" s="687"/>
      <c r="P141" s="687"/>
      <c r="Q141" s="687"/>
      <c r="R141" s="687"/>
      <c r="S141" s="687"/>
      <c r="T141" s="688"/>
      <c r="U141" s="688"/>
      <c r="V141" s="689"/>
      <c r="W141" s="689"/>
      <c r="X141" s="690"/>
      <c r="Y141" s="690"/>
      <c r="Z141" s="690"/>
      <c r="AA141" s="684"/>
      <c r="AB141" s="684"/>
      <c r="AC141" s="684"/>
      <c r="AD141" s="684"/>
      <c r="AE141" s="275"/>
      <c r="AF141" s="266"/>
      <c r="AG141" s="266"/>
      <c r="AH141" s="266"/>
      <c r="AI141" s="266"/>
      <c r="AJ141" s="266"/>
      <c r="AK141" s="266"/>
      <c r="AL141" s="266"/>
      <c r="AM141" s="266"/>
      <c r="AN141" s="266"/>
    </row>
    <row r="142" spans="2:40" ht="21" customHeight="1">
      <c r="B142" s="629"/>
      <c r="C142" s="683"/>
      <c r="D142" s="685"/>
      <c r="E142" s="685"/>
      <c r="F142" s="685"/>
      <c r="G142" s="685"/>
      <c r="H142" s="691"/>
      <c r="I142" s="692"/>
      <c r="J142" s="693"/>
      <c r="K142" s="692"/>
      <c r="L142" s="687"/>
      <c r="M142" s="687"/>
      <c r="N142" s="687"/>
      <c r="O142" s="687"/>
      <c r="P142" s="687"/>
      <c r="Q142" s="687"/>
      <c r="R142" s="687"/>
      <c r="S142" s="687"/>
      <c r="T142" s="688"/>
      <c r="U142" s="688"/>
      <c r="V142" s="689"/>
      <c r="W142" s="689"/>
      <c r="X142" s="690"/>
      <c r="Y142" s="690"/>
      <c r="Z142" s="690"/>
      <c r="AA142" s="690"/>
      <c r="AB142" s="690"/>
      <c r="AC142" s="690"/>
      <c r="AD142" s="365"/>
      <c r="AE142" s="275"/>
      <c r="AF142" s="266"/>
      <c r="AG142" s="266"/>
      <c r="AH142" s="266"/>
      <c r="AI142" s="266"/>
      <c r="AJ142" s="266"/>
      <c r="AK142" s="266"/>
      <c r="AL142" s="266"/>
      <c r="AM142" s="266"/>
      <c r="AN142" s="266"/>
    </row>
    <row r="143" spans="2:40" ht="3.75" customHeight="1">
      <c r="B143" s="266"/>
      <c r="C143" s="362"/>
      <c r="D143" s="362"/>
      <c r="E143" s="362"/>
      <c r="F143" s="362"/>
      <c r="G143" s="362"/>
      <c r="H143" s="362"/>
      <c r="I143" s="362"/>
      <c r="J143" s="362"/>
      <c r="K143" s="362"/>
      <c r="L143" s="362"/>
      <c r="M143" s="362"/>
      <c r="N143" s="362"/>
      <c r="O143" s="362"/>
      <c r="P143" s="362"/>
      <c r="Q143" s="362"/>
      <c r="R143" s="362"/>
      <c r="S143" s="362"/>
      <c r="T143" s="362"/>
      <c r="U143" s="362"/>
      <c r="V143" s="362"/>
      <c r="W143" s="362"/>
      <c r="X143" s="362"/>
      <c r="Y143" s="362"/>
      <c r="Z143" s="362"/>
      <c r="AA143" s="362"/>
      <c r="AB143" s="266"/>
      <c r="AC143" s="266"/>
      <c r="AD143" s="266"/>
      <c r="AE143" s="275"/>
      <c r="AF143" s="266"/>
      <c r="AG143" s="361"/>
      <c r="AH143" s="361"/>
      <c r="AI143" s="361"/>
      <c r="AJ143" s="266"/>
      <c r="AK143" s="266"/>
      <c r="AL143" s="266"/>
      <c r="AM143" s="266"/>
      <c r="AN143" s="266"/>
    </row>
    <row r="144" spans="2:40" ht="22.5" customHeight="1">
      <c r="B144" s="629"/>
      <c r="C144" s="683"/>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271"/>
      <c r="AB144" s="272"/>
      <c r="AC144" s="272"/>
      <c r="AD144" s="272"/>
      <c r="AE144" s="275"/>
      <c r="AF144" s="266"/>
      <c r="AG144" s="266"/>
      <c r="AH144" s="266"/>
      <c r="AI144" s="266"/>
      <c r="AJ144" s="266"/>
      <c r="AK144" s="361"/>
      <c r="AL144" s="266"/>
      <c r="AM144" s="266"/>
      <c r="AN144" s="266"/>
    </row>
    <row r="145" spans="2:40" ht="21" customHeight="1">
      <c r="B145" s="629"/>
      <c r="C145" s="683"/>
      <c r="D145" s="685"/>
      <c r="E145" s="685"/>
      <c r="F145" s="685"/>
      <c r="G145" s="685"/>
      <c r="H145" s="686"/>
      <c r="I145" s="686"/>
      <c r="J145" s="686"/>
      <c r="K145" s="686"/>
      <c r="L145" s="687"/>
      <c r="M145" s="687"/>
      <c r="N145" s="687"/>
      <c r="O145" s="687"/>
      <c r="P145" s="687"/>
      <c r="Q145" s="687"/>
      <c r="R145" s="687"/>
      <c r="S145" s="687"/>
      <c r="T145" s="688"/>
      <c r="U145" s="688"/>
      <c r="V145" s="689"/>
      <c r="W145" s="689"/>
      <c r="X145" s="690"/>
      <c r="Y145" s="690"/>
      <c r="Z145" s="690"/>
      <c r="AA145" s="363"/>
      <c r="AB145" s="366"/>
      <c r="AC145" s="364"/>
      <c r="AD145" s="275"/>
      <c r="AE145" s="275"/>
      <c r="AF145" s="266"/>
      <c r="AG145" s="266"/>
      <c r="AH145" s="266"/>
      <c r="AI145" s="266"/>
      <c r="AJ145" s="266"/>
      <c r="AK145" s="266"/>
      <c r="AL145" s="266"/>
      <c r="AM145" s="266"/>
      <c r="AN145" s="266"/>
    </row>
    <row r="146" spans="2:40" ht="21" customHeight="1">
      <c r="B146" s="629"/>
      <c r="C146" s="683"/>
      <c r="D146" s="685"/>
      <c r="E146" s="685"/>
      <c r="F146" s="685"/>
      <c r="G146" s="685"/>
      <c r="H146" s="686"/>
      <c r="I146" s="686"/>
      <c r="J146" s="686"/>
      <c r="K146" s="686"/>
      <c r="L146" s="687"/>
      <c r="M146" s="687"/>
      <c r="N146" s="687"/>
      <c r="O146" s="687"/>
      <c r="P146" s="687"/>
      <c r="Q146" s="687"/>
      <c r="R146" s="687"/>
      <c r="S146" s="687"/>
      <c r="T146" s="688"/>
      <c r="U146" s="688"/>
      <c r="V146" s="689"/>
      <c r="W146" s="689"/>
      <c r="X146" s="690"/>
      <c r="Y146" s="690"/>
      <c r="Z146" s="690"/>
      <c r="AA146" s="364"/>
      <c r="AB146" s="364"/>
      <c r="AC146" s="364"/>
      <c r="AD146" s="275"/>
      <c r="AE146" s="275"/>
      <c r="AF146" s="266"/>
      <c r="AG146" s="266"/>
      <c r="AH146" s="266"/>
      <c r="AI146" s="266"/>
      <c r="AJ146" s="266"/>
      <c r="AK146" s="266"/>
      <c r="AL146" s="266"/>
      <c r="AM146" s="266"/>
      <c r="AN146" s="266"/>
    </row>
    <row r="147" spans="2:40" ht="21" customHeight="1">
      <c r="B147" s="629"/>
      <c r="C147" s="683"/>
      <c r="D147" s="685"/>
      <c r="E147" s="685"/>
      <c r="F147" s="685"/>
      <c r="G147" s="685"/>
      <c r="H147" s="691"/>
      <c r="I147" s="692"/>
      <c r="J147" s="693"/>
      <c r="K147" s="692"/>
      <c r="L147" s="687"/>
      <c r="M147" s="687"/>
      <c r="N147" s="687"/>
      <c r="O147" s="687"/>
      <c r="P147" s="687"/>
      <c r="Q147" s="687"/>
      <c r="R147" s="687"/>
      <c r="S147" s="687"/>
      <c r="T147" s="688"/>
      <c r="U147" s="688"/>
      <c r="V147" s="689"/>
      <c r="W147" s="689"/>
      <c r="X147" s="690"/>
      <c r="Y147" s="690"/>
      <c r="Z147" s="690"/>
      <c r="AA147" s="684"/>
      <c r="AB147" s="684"/>
      <c r="AC147" s="684"/>
      <c r="AD147" s="684"/>
      <c r="AE147" s="275"/>
      <c r="AF147" s="266"/>
      <c r="AG147" s="266"/>
      <c r="AH147" s="266"/>
      <c r="AI147" s="266"/>
      <c r="AJ147" s="266"/>
      <c r="AK147" s="266"/>
      <c r="AL147" s="266"/>
      <c r="AM147" s="266"/>
      <c r="AN147" s="266"/>
    </row>
    <row r="148" spans="2:40" ht="21" customHeight="1">
      <c r="B148" s="629"/>
      <c r="C148" s="683"/>
      <c r="D148" s="685"/>
      <c r="E148" s="685"/>
      <c r="F148" s="685"/>
      <c r="G148" s="685"/>
      <c r="H148" s="691"/>
      <c r="I148" s="692"/>
      <c r="J148" s="693"/>
      <c r="K148" s="692"/>
      <c r="L148" s="687"/>
      <c r="M148" s="687"/>
      <c r="N148" s="687"/>
      <c r="O148" s="687"/>
      <c r="P148" s="687"/>
      <c r="Q148" s="687"/>
      <c r="R148" s="687"/>
      <c r="S148" s="687"/>
      <c r="T148" s="688"/>
      <c r="U148" s="688"/>
      <c r="V148" s="689"/>
      <c r="W148" s="689"/>
      <c r="X148" s="690"/>
      <c r="Y148" s="690"/>
      <c r="Z148" s="690"/>
      <c r="AA148" s="690"/>
      <c r="AB148" s="690"/>
      <c r="AC148" s="690"/>
      <c r="AD148" s="365"/>
      <c r="AE148" s="275"/>
      <c r="AF148" s="266"/>
      <c r="AG148" s="266"/>
      <c r="AH148" s="266"/>
      <c r="AI148" s="266"/>
      <c r="AJ148" s="266"/>
      <c r="AK148" s="266"/>
      <c r="AL148" s="266"/>
      <c r="AM148" s="266"/>
      <c r="AN148" s="266"/>
    </row>
    <row r="149" spans="2:40" ht="3.75" customHeight="1">
      <c r="B149" s="266"/>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266"/>
      <c r="AC149" s="266"/>
      <c r="AD149" s="266"/>
      <c r="AE149" s="275"/>
      <c r="AF149" s="266"/>
      <c r="AG149" s="361"/>
      <c r="AH149" s="361"/>
      <c r="AI149" s="361"/>
      <c r="AJ149" s="266"/>
      <c r="AK149" s="266"/>
      <c r="AL149" s="266"/>
      <c r="AM149" s="266"/>
      <c r="AN149" s="266"/>
    </row>
    <row r="150" spans="2:40" ht="22.5" customHeight="1">
      <c r="B150" s="629"/>
      <c r="C150" s="683"/>
      <c r="D150" s="684"/>
      <c r="E150" s="684"/>
      <c r="F150" s="684"/>
      <c r="G150" s="684"/>
      <c r="H150" s="684"/>
      <c r="I150" s="684"/>
      <c r="J150" s="684"/>
      <c r="K150" s="684"/>
      <c r="L150" s="684"/>
      <c r="M150" s="684"/>
      <c r="N150" s="684"/>
      <c r="O150" s="684"/>
      <c r="P150" s="684"/>
      <c r="Q150" s="684"/>
      <c r="R150" s="684"/>
      <c r="S150" s="684"/>
      <c r="T150" s="684"/>
      <c r="U150" s="684"/>
      <c r="V150" s="684"/>
      <c r="W150" s="684"/>
      <c r="X150" s="684"/>
      <c r="Y150" s="684"/>
      <c r="Z150" s="684"/>
      <c r="AA150" s="271"/>
      <c r="AB150" s="272"/>
      <c r="AC150" s="272"/>
      <c r="AD150" s="272"/>
      <c r="AE150" s="275"/>
      <c r="AF150" s="266"/>
      <c r="AG150" s="266"/>
      <c r="AH150" s="266"/>
      <c r="AI150" s="266"/>
      <c r="AJ150" s="266"/>
      <c r="AK150" s="361"/>
      <c r="AL150" s="266"/>
      <c r="AM150" s="266"/>
      <c r="AN150" s="266"/>
    </row>
    <row r="151" spans="2:40" ht="21" customHeight="1">
      <c r="B151" s="629"/>
      <c r="C151" s="683"/>
      <c r="D151" s="685"/>
      <c r="E151" s="685"/>
      <c r="F151" s="685"/>
      <c r="G151" s="685"/>
      <c r="H151" s="686"/>
      <c r="I151" s="686"/>
      <c r="J151" s="686"/>
      <c r="K151" s="686"/>
      <c r="L151" s="687"/>
      <c r="M151" s="687"/>
      <c r="N151" s="687"/>
      <c r="O151" s="687"/>
      <c r="P151" s="687"/>
      <c r="Q151" s="687"/>
      <c r="R151" s="687"/>
      <c r="S151" s="687"/>
      <c r="T151" s="688"/>
      <c r="U151" s="688"/>
      <c r="V151" s="689"/>
      <c r="W151" s="689"/>
      <c r="X151" s="690"/>
      <c r="Y151" s="690"/>
      <c r="Z151" s="690"/>
      <c r="AA151" s="363"/>
      <c r="AB151" s="366"/>
      <c r="AC151" s="364"/>
      <c r="AD151" s="275"/>
      <c r="AE151" s="275"/>
      <c r="AF151" s="266"/>
      <c r="AG151" s="266"/>
      <c r="AH151" s="266"/>
      <c r="AI151" s="266"/>
      <c r="AJ151" s="266"/>
      <c r="AK151" s="266"/>
      <c r="AL151" s="266"/>
      <c r="AM151" s="266"/>
      <c r="AN151" s="266"/>
    </row>
    <row r="152" spans="2:40" ht="21" customHeight="1">
      <c r="B152" s="629"/>
      <c r="C152" s="683"/>
      <c r="D152" s="685"/>
      <c r="E152" s="685"/>
      <c r="F152" s="685"/>
      <c r="G152" s="685"/>
      <c r="H152" s="686"/>
      <c r="I152" s="686"/>
      <c r="J152" s="686"/>
      <c r="K152" s="686"/>
      <c r="L152" s="687"/>
      <c r="M152" s="687"/>
      <c r="N152" s="687"/>
      <c r="O152" s="687"/>
      <c r="P152" s="687"/>
      <c r="Q152" s="687"/>
      <c r="R152" s="687"/>
      <c r="S152" s="687"/>
      <c r="T152" s="688"/>
      <c r="U152" s="688"/>
      <c r="V152" s="689"/>
      <c r="W152" s="689"/>
      <c r="X152" s="690"/>
      <c r="Y152" s="690"/>
      <c r="Z152" s="690"/>
      <c r="AA152" s="364"/>
      <c r="AB152" s="364"/>
      <c r="AC152" s="364"/>
      <c r="AD152" s="275"/>
      <c r="AE152" s="275"/>
      <c r="AF152" s="266"/>
      <c r="AG152" s="266"/>
      <c r="AH152" s="266"/>
      <c r="AI152" s="266"/>
      <c r="AJ152" s="266"/>
      <c r="AK152" s="266"/>
      <c r="AL152" s="266"/>
      <c r="AM152" s="266"/>
      <c r="AN152" s="266"/>
    </row>
    <row r="153" spans="2:40" ht="21" customHeight="1">
      <c r="B153" s="629"/>
      <c r="C153" s="683"/>
      <c r="D153" s="685"/>
      <c r="E153" s="685"/>
      <c r="F153" s="685"/>
      <c r="G153" s="685"/>
      <c r="H153" s="691"/>
      <c r="I153" s="692"/>
      <c r="J153" s="693"/>
      <c r="K153" s="692"/>
      <c r="L153" s="687"/>
      <c r="M153" s="687"/>
      <c r="N153" s="687"/>
      <c r="O153" s="687"/>
      <c r="P153" s="687"/>
      <c r="Q153" s="687"/>
      <c r="R153" s="687"/>
      <c r="S153" s="687"/>
      <c r="T153" s="688"/>
      <c r="U153" s="688"/>
      <c r="V153" s="689"/>
      <c r="W153" s="689"/>
      <c r="X153" s="690"/>
      <c r="Y153" s="690"/>
      <c r="Z153" s="690"/>
      <c r="AA153" s="684"/>
      <c r="AB153" s="684"/>
      <c r="AC153" s="684"/>
      <c r="AD153" s="684"/>
      <c r="AE153" s="275"/>
      <c r="AF153" s="266"/>
      <c r="AG153" s="266"/>
      <c r="AH153" s="266"/>
      <c r="AI153" s="266"/>
      <c r="AJ153" s="266"/>
      <c r="AK153" s="266"/>
      <c r="AL153" s="266"/>
      <c r="AM153" s="266"/>
      <c r="AN153" s="266"/>
    </row>
    <row r="154" spans="2:40" ht="21" customHeight="1">
      <c r="B154" s="629"/>
      <c r="C154" s="683"/>
      <c r="D154" s="685"/>
      <c r="E154" s="685"/>
      <c r="F154" s="685"/>
      <c r="G154" s="685"/>
      <c r="H154" s="691"/>
      <c r="I154" s="692"/>
      <c r="J154" s="693"/>
      <c r="K154" s="692"/>
      <c r="L154" s="687"/>
      <c r="M154" s="687"/>
      <c r="N154" s="687"/>
      <c r="O154" s="687"/>
      <c r="P154" s="687"/>
      <c r="Q154" s="687"/>
      <c r="R154" s="687"/>
      <c r="S154" s="687"/>
      <c r="T154" s="688"/>
      <c r="U154" s="688"/>
      <c r="V154" s="689"/>
      <c r="W154" s="689"/>
      <c r="X154" s="690"/>
      <c r="Y154" s="690"/>
      <c r="Z154" s="690"/>
      <c r="AA154" s="690"/>
      <c r="AB154" s="690"/>
      <c r="AC154" s="690"/>
      <c r="AD154" s="365"/>
      <c r="AE154" s="275"/>
      <c r="AF154" s="266"/>
      <c r="AG154" s="266"/>
      <c r="AH154" s="266"/>
      <c r="AI154" s="266"/>
      <c r="AJ154" s="266"/>
      <c r="AK154" s="266"/>
      <c r="AL154" s="266"/>
      <c r="AM154" s="266"/>
      <c r="AN154" s="266"/>
    </row>
    <row r="155" spans="2:40">
      <c r="B155" s="266"/>
      <c r="C155" s="367"/>
      <c r="D155" s="266"/>
      <c r="E155" s="266"/>
      <c r="F155" s="266"/>
      <c r="G155" s="266"/>
      <c r="H155" s="266"/>
      <c r="I155" s="266"/>
      <c r="J155" s="266"/>
      <c r="K155" s="367"/>
      <c r="L155" s="266"/>
      <c r="M155" s="367"/>
      <c r="N155" s="367"/>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row>
    <row r="156" spans="2:40">
      <c r="B156" s="266"/>
      <c r="C156" s="367"/>
      <c r="D156" s="266"/>
      <c r="E156" s="266"/>
      <c r="F156" s="266"/>
      <c r="G156" s="266"/>
      <c r="H156" s="266"/>
      <c r="I156" s="266"/>
      <c r="J156" s="266"/>
      <c r="K156" s="367"/>
      <c r="L156" s="266"/>
      <c r="M156" s="367"/>
      <c r="N156" s="367"/>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row>
    <row r="157" spans="2:40">
      <c r="B157" s="266"/>
      <c r="C157" s="367"/>
      <c r="D157" s="266"/>
      <c r="E157" s="266"/>
      <c r="F157" s="266"/>
      <c r="G157" s="266"/>
      <c r="H157" s="266"/>
      <c r="I157" s="266"/>
      <c r="J157" s="266"/>
      <c r="K157" s="367"/>
      <c r="L157" s="266"/>
      <c r="M157" s="367"/>
      <c r="N157" s="367"/>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row>
    <row r="158" spans="2:40">
      <c r="B158" s="266"/>
      <c r="C158" s="367"/>
      <c r="D158" s="266"/>
      <c r="E158" s="266"/>
      <c r="F158" s="266"/>
      <c r="G158" s="266"/>
      <c r="H158" s="266"/>
      <c r="I158" s="266"/>
      <c r="J158" s="266"/>
      <c r="K158" s="367"/>
      <c r="L158" s="266"/>
      <c r="M158" s="367"/>
      <c r="N158" s="367"/>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row>
    <row r="159" spans="2:40">
      <c r="B159" s="266"/>
      <c r="C159" s="367"/>
      <c r="D159" s="266"/>
      <c r="E159" s="266"/>
      <c r="F159" s="266"/>
      <c r="G159" s="266"/>
      <c r="H159" s="266"/>
      <c r="I159" s="266"/>
      <c r="J159" s="266"/>
      <c r="K159" s="367"/>
      <c r="L159" s="266"/>
      <c r="M159" s="367"/>
      <c r="N159" s="367"/>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row>
    <row r="160" spans="2:40">
      <c r="B160" s="266"/>
      <c r="C160" s="367"/>
      <c r="D160" s="266"/>
      <c r="E160" s="266"/>
      <c r="F160" s="266"/>
      <c r="G160" s="266"/>
      <c r="H160" s="266"/>
      <c r="I160" s="266"/>
      <c r="J160" s="266"/>
      <c r="K160" s="367"/>
      <c r="L160" s="266"/>
      <c r="M160" s="367"/>
      <c r="N160" s="367"/>
      <c r="O160" s="266"/>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c r="AK160" s="266"/>
      <c r="AL160" s="266"/>
      <c r="AM160" s="266"/>
      <c r="AN160" s="266"/>
    </row>
    <row r="161" spans="2:40">
      <c r="B161" s="266"/>
      <c r="C161" s="367"/>
      <c r="D161" s="266"/>
      <c r="E161" s="266"/>
      <c r="F161" s="266"/>
      <c r="G161" s="266"/>
      <c r="H161" s="266"/>
      <c r="I161" s="266"/>
      <c r="J161" s="266"/>
      <c r="K161" s="367"/>
      <c r="L161" s="266"/>
      <c r="M161" s="367"/>
      <c r="N161" s="367"/>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row>
    <row r="162" spans="2:40">
      <c r="B162" s="266"/>
      <c r="C162" s="367"/>
      <c r="D162" s="266"/>
      <c r="E162" s="266"/>
      <c r="F162" s="266"/>
      <c r="G162" s="266"/>
      <c r="H162" s="266"/>
      <c r="I162" s="266"/>
      <c r="J162" s="266"/>
      <c r="K162" s="367"/>
      <c r="L162" s="266"/>
      <c r="M162" s="367"/>
      <c r="N162" s="367"/>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row>
    <row r="163" spans="2:40">
      <c r="B163" s="266"/>
      <c r="C163" s="367"/>
      <c r="D163" s="266"/>
      <c r="E163" s="266"/>
      <c r="F163" s="266"/>
      <c r="G163" s="266"/>
      <c r="H163" s="266"/>
      <c r="I163" s="266"/>
      <c r="J163" s="266"/>
      <c r="K163" s="367"/>
      <c r="L163" s="266"/>
      <c r="M163" s="367"/>
      <c r="N163" s="367"/>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row>
    <row r="164" spans="2:40">
      <c r="B164" s="266"/>
      <c r="C164" s="367"/>
      <c r="D164" s="266"/>
      <c r="E164" s="266"/>
      <c r="F164" s="266"/>
      <c r="G164" s="266"/>
      <c r="H164" s="266"/>
      <c r="I164" s="266"/>
      <c r="J164" s="266"/>
      <c r="K164" s="367"/>
      <c r="L164" s="266"/>
      <c r="M164" s="367"/>
      <c r="N164" s="367"/>
      <c r="O164" s="266"/>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c r="AK164" s="266"/>
      <c r="AL164" s="266"/>
      <c r="AM164" s="266"/>
      <c r="AN164" s="266"/>
    </row>
    <row r="165" spans="2:40">
      <c r="B165" s="266"/>
      <c r="C165" s="367"/>
      <c r="D165" s="266"/>
      <c r="E165" s="266"/>
      <c r="F165" s="266"/>
      <c r="G165" s="266"/>
      <c r="H165" s="266"/>
      <c r="I165" s="266"/>
      <c r="J165" s="266"/>
      <c r="K165" s="367"/>
      <c r="L165" s="266"/>
      <c r="M165" s="367"/>
      <c r="N165" s="367"/>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row>
    <row r="166" spans="2:40">
      <c r="B166" s="266"/>
      <c r="C166" s="367"/>
      <c r="D166" s="266"/>
      <c r="E166" s="266"/>
      <c r="F166" s="266"/>
      <c r="G166" s="266"/>
      <c r="H166" s="266"/>
      <c r="I166" s="266"/>
      <c r="J166" s="266"/>
      <c r="K166" s="367"/>
      <c r="L166" s="266"/>
      <c r="M166" s="367"/>
      <c r="N166" s="367"/>
      <c r="O166" s="266"/>
      <c r="P166" s="266"/>
      <c r="Q166" s="266"/>
      <c r="R166" s="266"/>
      <c r="S166" s="266"/>
      <c r="T166" s="266"/>
      <c r="U166" s="266"/>
      <c r="V166" s="266"/>
      <c r="W166" s="266"/>
      <c r="X166" s="266"/>
      <c r="Y166" s="266"/>
      <c r="Z166" s="266"/>
      <c r="AA166" s="266"/>
      <c r="AB166" s="266"/>
      <c r="AC166" s="266"/>
      <c r="AD166" s="266"/>
      <c r="AE166" s="266"/>
      <c r="AF166" s="266"/>
      <c r="AG166" s="266"/>
      <c r="AH166" s="266"/>
      <c r="AI166" s="266"/>
      <c r="AJ166" s="266"/>
      <c r="AK166" s="266"/>
      <c r="AL166" s="266"/>
      <c r="AM166" s="266"/>
      <c r="AN166" s="266"/>
    </row>
    <row r="167" spans="2:40">
      <c r="B167" s="266"/>
      <c r="C167" s="367"/>
      <c r="D167" s="266"/>
      <c r="E167" s="266"/>
      <c r="F167" s="266"/>
      <c r="G167" s="266"/>
      <c r="H167" s="266"/>
      <c r="I167" s="266"/>
      <c r="J167" s="266"/>
      <c r="K167" s="367"/>
      <c r="L167" s="266"/>
      <c r="M167" s="367"/>
      <c r="N167" s="367"/>
      <c r="O167" s="266"/>
      <c r="P167" s="266"/>
      <c r="Q167" s="266"/>
      <c r="R167" s="266"/>
      <c r="S167" s="266"/>
      <c r="T167" s="266"/>
      <c r="U167" s="266"/>
      <c r="V167" s="266"/>
      <c r="W167" s="266"/>
      <c r="X167" s="266"/>
      <c r="Y167" s="266"/>
      <c r="Z167" s="266"/>
      <c r="AA167" s="266"/>
      <c r="AB167" s="266"/>
      <c r="AC167" s="266"/>
      <c r="AD167" s="266"/>
      <c r="AE167" s="266"/>
      <c r="AF167" s="266"/>
      <c r="AG167" s="266"/>
      <c r="AH167" s="266"/>
      <c r="AI167" s="266"/>
      <c r="AJ167" s="266"/>
      <c r="AK167" s="266"/>
      <c r="AL167" s="266"/>
      <c r="AM167" s="266"/>
      <c r="AN167" s="266"/>
    </row>
    <row r="168" spans="2:40">
      <c r="B168" s="266"/>
      <c r="C168" s="367"/>
      <c r="D168" s="266"/>
      <c r="E168" s="266"/>
      <c r="F168" s="266"/>
      <c r="G168" s="266"/>
      <c r="H168" s="266"/>
      <c r="I168" s="266"/>
      <c r="J168" s="266"/>
      <c r="K168" s="367"/>
      <c r="L168" s="266"/>
      <c r="M168" s="367"/>
      <c r="N168" s="367"/>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row>
    <row r="169" spans="2:40">
      <c r="B169" s="266"/>
      <c r="C169" s="367"/>
      <c r="D169" s="266"/>
      <c r="E169" s="266"/>
      <c r="F169" s="266"/>
      <c r="G169" s="266"/>
      <c r="H169" s="266"/>
      <c r="I169" s="266"/>
      <c r="J169" s="266"/>
      <c r="K169" s="367"/>
      <c r="L169" s="266"/>
      <c r="M169" s="367"/>
      <c r="N169" s="367"/>
      <c r="O169" s="266"/>
      <c r="P169" s="266"/>
      <c r="Q169" s="266"/>
      <c r="R169" s="266"/>
      <c r="S169" s="266"/>
      <c r="T169" s="266"/>
      <c r="U169" s="266"/>
      <c r="V169" s="266"/>
      <c r="W169" s="266"/>
      <c r="X169" s="266"/>
      <c r="Y169" s="266"/>
      <c r="Z169" s="266"/>
      <c r="AA169" s="266"/>
      <c r="AB169" s="266"/>
      <c r="AC169" s="266"/>
      <c r="AD169" s="266"/>
      <c r="AE169" s="266"/>
      <c r="AF169" s="266"/>
      <c r="AG169" s="266"/>
      <c r="AH169" s="266"/>
      <c r="AI169" s="266"/>
      <c r="AJ169" s="266"/>
      <c r="AK169" s="266"/>
      <c r="AL169" s="266"/>
      <c r="AM169" s="266"/>
      <c r="AN169" s="266"/>
    </row>
    <row r="170" spans="2:40">
      <c r="B170" s="266"/>
      <c r="C170" s="367"/>
      <c r="D170" s="266"/>
      <c r="E170" s="266"/>
      <c r="F170" s="266"/>
      <c r="G170" s="266"/>
      <c r="H170" s="266"/>
      <c r="I170" s="266"/>
      <c r="J170" s="266"/>
      <c r="K170" s="367"/>
      <c r="L170" s="266"/>
      <c r="M170" s="367"/>
      <c r="N170" s="367"/>
      <c r="O170" s="266"/>
      <c r="P170" s="266"/>
      <c r="Q170" s="266"/>
      <c r="R170" s="266"/>
      <c r="S170" s="266"/>
      <c r="T170" s="266"/>
      <c r="U170" s="266"/>
      <c r="V170" s="266"/>
      <c r="W170" s="266"/>
      <c r="X170" s="266"/>
      <c r="Y170" s="266"/>
      <c r="Z170" s="266"/>
      <c r="AA170" s="266"/>
      <c r="AB170" s="266"/>
      <c r="AC170" s="266"/>
      <c r="AD170" s="266"/>
      <c r="AE170" s="266"/>
      <c r="AF170" s="266"/>
      <c r="AG170" s="266"/>
      <c r="AH170" s="266"/>
      <c r="AI170" s="266"/>
      <c r="AJ170" s="266"/>
      <c r="AK170" s="266"/>
      <c r="AL170" s="266"/>
      <c r="AM170" s="266"/>
      <c r="AN170" s="266"/>
    </row>
    <row r="171" spans="2:40">
      <c r="B171" s="266"/>
      <c r="C171" s="367"/>
      <c r="D171" s="266"/>
      <c r="E171" s="266"/>
      <c r="F171" s="266"/>
      <c r="G171" s="266"/>
      <c r="H171" s="266"/>
      <c r="I171" s="266"/>
      <c r="J171" s="266"/>
      <c r="K171" s="367"/>
      <c r="L171" s="266"/>
      <c r="M171" s="367"/>
      <c r="N171" s="367"/>
      <c r="O171" s="266"/>
      <c r="P171" s="266"/>
      <c r="Q171" s="266"/>
      <c r="R171" s="266"/>
      <c r="S171" s="266"/>
      <c r="T171" s="266"/>
      <c r="U171" s="266"/>
      <c r="V171" s="266"/>
      <c r="W171" s="266"/>
      <c r="X171" s="266"/>
      <c r="Y171" s="266"/>
      <c r="Z171" s="266"/>
      <c r="AA171" s="266"/>
      <c r="AB171" s="266"/>
      <c r="AC171" s="266"/>
      <c r="AD171" s="266"/>
      <c r="AE171" s="266"/>
      <c r="AF171" s="266"/>
      <c r="AG171" s="266"/>
      <c r="AH171" s="266"/>
      <c r="AI171" s="266"/>
      <c r="AJ171" s="266"/>
      <c r="AK171" s="266"/>
      <c r="AL171" s="266"/>
      <c r="AM171" s="266"/>
      <c r="AN171" s="266"/>
    </row>
    <row r="172" spans="2:40">
      <c r="B172" s="266"/>
      <c r="C172" s="367"/>
      <c r="D172" s="266"/>
      <c r="E172" s="266"/>
      <c r="F172" s="266"/>
      <c r="G172" s="266"/>
      <c r="H172" s="266"/>
      <c r="I172" s="266"/>
      <c r="J172" s="266"/>
      <c r="K172" s="367"/>
      <c r="L172" s="266"/>
      <c r="M172" s="367"/>
      <c r="N172" s="367"/>
      <c r="O172" s="266"/>
      <c r="P172" s="266"/>
      <c r="Q172" s="266"/>
      <c r="R172" s="266"/>
      <c r="S172" s="266"/>
      <c r="T172" s="266"/>
      <c r="U172" s="266"/>
      <c r="V172" s="266"/>
      <c r="W172" s="266"/>
      <c r="X172" s="266"/>
      <c r="Y172" s="266"/>
      <c r="Z172" s="266"/>
      <c r="AA172" s="266"/>
      <c r="AB172" s="266"/>
      <c r="AC172" s="266"/>
      <c r="AD172" s="266"/>
      <c r="AE172" s="266"/>
      <c r="AF172" s="266"/>
      <c r="AG172" s="266"/>
      <c r="AH172" s="266"/>
      <c r="AI172" s="266"/>
      <c r="AJ172" s="266"/>
      <c r="AK172" s="266"/>
      <c r="AL172" s="266"/>
      <c r="AM172" s="266"/>
      <c r="AN172" s="266"/>
    </row>
    <row r="173" spans="2:40">
      <c r="B173" s="266"/>
      <c r="C173" s="367"/>
      <c r="D173" s="266"/>
      <c r="E173" s="266"/>
      <c r="F173" s="266"/>
      <c r="G173" s="266"/>
      <c r="H173" s="266"/>
      <c r="I173" s="266"/>
      <c r="J173" s="266"/>
      <c r="K173" s="367"/>
      <c r="L173" s="266"/>
      <c r="M173" s="367"/>
      <c r="N173" s="367"/>
      <c r="O173" s="266"/>
      <c r="P173" s="266"/>
      <c r="Q173" s="266"/>
      <c r="R173" s="266"/>
      <c r="S173" s="266"/>
      <c r="T173" s="266"/>
      <c r="U173" s="266"/>
      <c r="V173" s="266"/>
      <c r="W173" s="266"/>
      <c r="X173" s="266"/>
      <c r="Y173" s="266"/>
      <c r="Z173" s="266"/>
      <c r="AA173" s="266"/>
      <c r="AB173" s="266"/>
      <c r="AC173" s="266"/>
      <c r="AD173" s="266"/>
      <c r="AE173" s="266"/>
      <c r="AF173" s="266"/>
      <c r="AG173" s="266"/>
      <c r="AH173" s="266"/>
      <c r="AI173" s="266"/>
      <c r="AJ173" s="266"/>
      <c r="AK173" s="266"/>
      <c r="AL173" s="266"/>
      <c r="AM173" s="266"/>
      <c r="AN173" s="266"/>
    </row>
    <row r="174" spans="2:40">
      <c r="B174" s="266"/>
      <c r="C174" s="367"/>
      <c r="D174" s="266"/>
      <c r="E174" s="266"/>
      <c r="F174" s="266"/>
      <c r="G174" s="266"/>
      <c r="H174" s="266"/>
      <c r="I174" s="266"/>
      <c r="J174" s="266"/>
      <c r="K174" s="367"/>
      <c r="L174" s="266"/>
      <c r="M174" s="367"/>
      <c r="N174" s="367"/>
      <c r="O174" s="266"/>
      <c r="P174" s="266"/>
      <c r="Q174" s="266"/>
      <c r="R174" s="266"/>
      <c r="S174" s="266"/>
      <c r="T174" s="266"/>
      <c r="U174" s="266"/>
      <c r="V174" s="266"/>
      <c r="W174" s="266"/>
      <c r="X174" s="266"/>
      <c r="Y174" s="266"/>
      <c r="Z174" s="266"/>
      <c r="AA174" s="266"/>
      <c r="AB174" s="266"/>
      <c r="AC174" s="266"/>
      <c r="AD174" s="266"/>
      <c r="AE174" s="266"/>
      <c r="AF174" s="266"/>
      <c r="AG174" s="266"/>
      <c r="AH174" s="266"/>
      <c r="AI174" s="266"/>
      <c r="AJ174" s="266"/>
      <c r="AK174" s="266"/>
      <c r="AL174" s="266"/>
      <c r="AM174" s="266"/>
      <c r="AN174" s="266"/>
    </row>
    <row r="175" spans="2:40">
      <c r="B175" s="266"/>
      <c r="C175" s="367"/>
      <c r="D175" s="266"/>
      <c r="E175" s="266"/>
      <c r="F175" s="266"/>
      <c r="G175" s="266"/>
      <c r="H175" s="266"/>
      <c r="I175" s="266"/>
      <c r="J175" s="266"/>
      <c r="K175" s="367"/>
      <c r="L175" s="266"/>
      <c r="M175" s="367"/>
      <c r="N175" s="367"/>
      <c r="O175" s="266"/>
      <c r="P175" s="266"/>
      <c r="Q175" s="266"/>
      <c r="R175" s="266"/>
      <c r="S175" s="266"/>
      <c r="T175" s="266"/>
      <c r="U175" s="266"/>
      <c r="V175" s="266"/>
      <c r="W175" s="266"/>
      <c r="X175" s="266"/>
      <c r="Y175" s="266"/>
      <c r="Z175" s="266"/>
      <c r="AA175" s="266"/>
      <c r="AB175" s="266"/>
      <c r="AC175" s="266"/>
      <c r="AD175" s="266"/>
      <c r="AE175" s="266"/>
      <c r="AF175" s="266"/>
      <c r="AG175" s="266"/>
      <c r="AH175" s="266"/>
      <c r="AI175" s="266"/>
      <c r="AJ175" s="266"/>
      <c r="AK175" s="266"/>
      <c r="AL175" s="266"/>
      <c r="AM175" s="266"/>
      <c r="AN175" s="266"/>
    </row>
    <row r="176" spans="2:40">
      <c r="B176" s="266"/>
      <c r="C176" s="367"/>
      <c r="D176" s="266"/>
      <c r="E176" s="266"/>
      <c r="F176" s="266"/>
      <c r="G176" s="266"/>
      <c r="H176" s="266"/>
      <c r="I176" s="266"/>
      <c r="J176" s="266"/>
      <c r="K176" s="367"/>
      <c r="L176" s="266"/>
      <c r="M176" s="367"/>
      <c r="N176" s="367"/>
      <c r="O176" s="266"/>
      <c r="P176" s="266"/>
      <c r="Q176" s="266"/>
      <c r="R176" s="266"/>
      <c r="S176" s="266"/>
      <c r="T176" s="266"/>
      <c r="U176" s="266"/>
      <c r="V176" s="266"/>
      <c r="W176" s="266"/>
      <c r="X176" s="266"/>
      <c r="Y176" s="266"/>
      <c r="Z176" s="266"/>
      <c r="AA176" s="266"/>
      <c r="AB176" s="266"/>
      <c r="AC176" s="266"/>
      <c r="AD176" s="266"/>
      <c r="AE176" s="266"/>
      <c r="AF176" s="266"/>
      <c r="AG176" s="266"/>
      <c r="AH176" s="266"/>
      <c r="AI176" s="266"/>
      <c r="AJ176" s="266"/>
      <c r="AK176" s="266"/>
      <c r="AL176" s="266"/>
      <c r="AM176" s="266"/>
      <c r="AN176" s="266"/>
    </row>
    <row r="177" spans="2:40">
      <c r="B177" s="266"/>
      <c r="C177" s="367"/>
      <c r="D177" s="266"/>
      <c r="E177" s="266"/>
      <c r="F177" s="266"/>
      <c r="G177" s="266"/>
      <c r="H177" s="266"/>
      <c r="I177" s="266"/>
      <c r="J177" s="266"/>
      <c r="K177" s="367"/>
      <c r="L177" s="266"/>
      <c r="M177" s="367"/>
      <c r="N177" s="367"/>
      <c r="O177" s="266"/>
      <c r="P177" s="266"/>
      <c r="Q177" s="266"/>
      <c r="R177" s="266"/>
      <c r="S177" s="266"/>
      <c r="T177" s="266"/>
      <c r="U177" s="266"/>
      <c r="V177" s="266"/>
      <c r="W177" s="266"/>
      <c r="X177" s="266"/>
      <c r="Y177" s="266"/>
      <c r="Z177" s="266"/>
      <c r="AA177" s="266"/>
      <c r="AB177" s="266"/>
      <c r="AC177" s="266"/>
      <c r="AD177" s="266"/>
      <c r="AE177" s="266"/>
      <c r="AF177" s="266"/>
      <c r="AG177" s="266"/>
      <c r="AH177" s="266"/>
      <c r="AI177" s="266"/>
      <c r="AJ177" s="266"/>
      <c r="AK177" s="266"/>
      <c r="AL177" s="266"/>
      <c r="AM177" s="266"/>
      <c r="AN177" s="266"/>
    </row>
    <row r="178" spans="2:40">
      <c r="B178" s="266"/>
      <c r="C178" s="367"/>
      <c r="D178" s="266"/>
      <c r="E178" s="266"/>
      <c r="F178" s="266"/>
      <c r="G178" s="266"/>
      <c r="H178" s="266"/>
      <c r="I178" s="266"/>
      <c r="J178" s="266"/>
      <c r="K178" s="367"/>
      <c r="L178" s="266"/>
      <c r="M178" s="367"/>
      <c r="N178" s="367"/>
      <c r="O178" s="266"/>
      <c r="P178" s="266"/>
      <c r="Q178" s="266"/>
      <c r="R178" s="266"/>
      <c r="S178" s="266"/>
      <c r="T178" s="266"/>
      <c r="U178" s="266"/>
      <c r="V178" s="266"/>
      <c r="W178" s="266"/>
      <c r="X178" s="266"/>
      <c r="Y178" s="266"/>
      <c r="Z178" s="266"/>
      <c r="AA178" s="266"/>
      <c r="AB178" s="266"/>
      <c r="AC178" s="266"/>
      <c r="AD178" s="266"/>
      <c r="AE178" s="266"/>
      <c r="AF178" s="266"/>
      <c r="AG178" s="266"/>
      <c r="AH178" s="266"/>
      <c r="AI178" s="266"/>
      <c r="AJ178" s="266"/>
      <c r="AK178" s="266"/>
      <c r="AL178" s="266"/>
      <c r="AM178" s="266"/>
      <c r="AN178" s="266"/>
    </row>
    <row r="179" spans="2:40">
      <c r="B179" s="266"/>
      <c r="C179" s="367"/>
      <c r="D179" s="266"/>
      <c r="E179" s="266"/>
      <c r="F179" s="266"/>
      <c r="G179" s="266"/>
      <c r="H179" s="266"/>
      <c r="I179" s="266"/>
      <c r="J179" s="266"/>
      <c r="K179" s="367"/>
      <c r="L179" s="266"/>
      <c r="M179" s="367"/>
      <c r="N179" s="367"/>
      <c r="O179" s="266"/>
      <c r="P179" s="266"/>
      <c r="Q179" s="266"/>
      <c r="R179" s="266"/>
      <c r="S179" s="266"/>
      <c r="T179" s="266"/>
      <c r="U179" s="266"/>
      <c r="V179" s="266"/>
      <c r="W179" s="266"/>
      <c r="X179" s="266"/>
      <c r="Y179" s="266"/>
      <c r="Z179" s="266"/>
      <c r="AA179" s="266"/>
      <c r="AB179" s="266"/>
      <c r="AC179" s="266"/>
      <c r="AD179" s="266"/>
      <c r="AE179" s="266"/>
      <c r="AF179" s="266"/>
      <c r="AG179" s="266"/>
      <c r="AH179" s="266"/>
      <c r="AI179" s="266"/>
      <c r="AJ179" s="266"/>
      <c r="AK179" s="266"/>
      <c r="AL179" s="266"/>
      <c r="AM179" s="266"/>
      <c r="AN179" s="266"/>
    </row>
    <row r="180" spans="2:40">
      <c r="B180" s="266"/>
      <c r="C180" s="367"/>
      <c r="D180" s="266"/>
      <c r="E180" s="266"/>
      <c r="F180" s="266"/>
      <c r="G180" s="266"/>
      <c r="H180" s="266"/>
      <c r="I180" s="266"/>
      <c r="J180" s="266"/>
      <c r="K180" s="367"/>
      <c r="L180" s="266"/>
      <c r="M180" s="367"/>
      <c r="N180" s="367"/>
      <c r="O180" s="266"/>
      <c r="P180" s="266"/>
      <c r="Q180" s="266"/>
      <c r="R180" s="266"/>
      <c r="S180" s="266"/>
      <c r="T180" s="266"/>
      <c r="U180" s="266"/>
      <c r="V180" s="266"/>
      <c r="W180" s="266"/>
      <c r="X180" s="266"/>
      <c r="Y180" s="266"/>
      <c r="Z180" s="266"/>
      <c r="AA180" s="266"/>
      <c r="AB180" s="266"/>
      <c r="AC180" s="266"/>
      <c r="AD180" s="266"/>
      <c r="AE180" s="266"/>
      <c r="AF180" s="266"/>
      <c r="AG180" s="266"/>
      <c r="AH180" s="266"/>
      <c r="AI180" s="266"/>
      <c r="AJ180" s="266"/>
      <c r="AK180" s="266"/>
      <c r="AL180" s="266"/>
      <c r="AM180" s="266"/>
      <c r="AN180" s="266"/>
    </row>
    <row r="181" spans="2:40">
      <c r="B181" s="266"/>
      <c r="C181" s="367"/>
      <c r="D181" s="266"/>
      <c r="E181" s="266"/>
      <c r="F181" s="266"/>
      <c r="G181" s="266"/>
      <c r="H181" s="266"/>
      <c r="I181" s="266"/>
      <c r="J181" s="266"/>
      <c r="K181" s="367"/>
      <c r="L181" s="266"/>
      <c r="M181" s="367"/>
      <c r="N181" s="367"/>
      <c r="O181" s="266"/>
      <c r="P181" s="266"/>
      <c r="Q181" s="266"/>
      <c r="R181" s="266"/>
      <c r="S181" s="266"/>
      <c r="T181" s="266"/>
      <c r="U181" s="266"/>
      <c r="V181" s="266"/>
      <c r="W181" s="266"/>
      <c r="X181" s="266"/>
      <c r="Y181" s="266"/>
      <c r="Z181" s="266"/>
      <c r="AA181" s="266"/>
      <c r="AB181" s="266"/>
      <c r="AC181" s="266"/>
      <c r="AD181" s="266"/>
      <c r="AE181" s="266"/>
      <c r="AF181" s="266"/>
      <c r="AG181" s="266"/>
      <c r="AH181" s="266"/>
      <c r="AI181" s="266"/>
      <c r="AJ181" s="266"/>
      <c r="AK181" s="266"/>
      <c r="AL181" s="266"/>
      <c r="AM181" s="266"/>
      <c r="AN181" s="266"/>
    </row>
    <row r="182" spans="2:40">
      <c r="B182" s="266"/>
      <c r="C182" s="367"/>
      <c r="D182" s="266"/>
      <c r="E182" s="266"/>
      <c r="F182" s="266"/>
      <c r="G182" s="266"/>
      <c r="H182" s="266"/>
      <c r="I182" s="266"/>
      <c r="J182" s="266"/>
      <c r="K182" s="367"/>
      <c r="L182" s="266"/>
      <c r="M182" s="367"/>
      <c r="N182" s="367"/>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66"/>
      <c r="AL182" s="266"/>
      <c r="AM182" s="266"/>
      <c r="AN182" s="266"/>
    </row>
    <row r="183" spans="2:40">
      <c r="B183" s="266"/>
      <c r="C183" s="367"/>
      <c r="D183" s="266"/>
      <c r="E183" s="266"/>
      <c r="F183" s="266"/>
      <c r="G183" s="266"/>
      <c r="H183" s="266"/>
      <c r="I183" s="266"/>
      <c r="J183" s="266"/>
      <c r="K183" s="367"/>
      <c r="L183" s="266"/>
      <c r="M183" s="367"/>
      <c r="N183" s="367"/>
      <c r="O183" s="266"/>
      <c r="P183" s="266"/>
      <c r="Q183" s="266"/>
      <c r="R183" s="266"/>
      <c r="S183" s="266"/>
      <c r="T183" s="266"/>
      <c r="U183" s="266"/>
      <c r="V183" s="266"/>
      <c r="W183" s="266"/>
      <c r="X183" s="266"/>
      <c r="Y183" s="266"/>
      <c r="Z183" s="266"/>
      <c r="AA183" s="266"/>
      <c r="AB183" s="266"/>
      <c r="AC183" s="266"/>
      <c r="AD183" s="266"/>
      <c r="AE183" s="266"/>
      <c r="AF183" s="266"/>
      <c r="AG183" s="266"/>
      <c r="AH183" s="266"/>
      <c r="AI183" s="266"/>
      <c r="AJ183" s="266"/>
      <c r="AK183" s="266"/>
      <c r="AL183" s="266"/>
      <c r="AM183" s="266"/>
      <c r="AN183" s="266"/>
    </row>
    <row r="184" spans="2:40">
      <c r="B184" s="266"/>
      <c r="C184" s="367"/>
      <c r="D184" s="266"/>
      <c r="E184" s="266"/>
      <c r="F184" s="266"/>
      <c r="G184" s="266"/>
      <c r="H184" s="266"/>
      <c r="I184" s="266"/>
      <c r="J184" s="266"/>
      <c r="K184" s="367"/>
      <c r="L184" s="266"/>
      <c r="M184" s="367"/>
      <c r="N184" s="367"/>
      <c r="O184" s="266"/>
      <c r="P184" s="266"/>
      <c r="Q184" s="266"/>
      <c r="R184" s="266"/>
      <c r="S184" s="266"/>
      <c r="T184" s="266"/>
      <c r="U184" s="266"/>
      <c r="V184" s="266"/>
      <c r="W184" s="266"/>
      <c r="X184" s="266"/>
      <c r="Y184" s="266"/>
      <c r="Z184" s="266"/>
      <c r="AA184" s="266"/>
      <c r="AB184" s="266"/>
      <c r="AC184" s="266"/>
      <c r="AD184" s="266"/>
      <c r="AE184" s="266"/>
      <c r="AF184" s="266"/>
      <c r="AG184" s="266"/>
      <c r="AH184" s="266"/>
      <c r="AI184" s="266"/>
      <c r="AJ184" s="266"/>
      <c r="AK184" s="266"/>
      <c r="AL184" s="266"/>
      <c r="AM184" s="266"/>
      <c r="AN184" s="266"/>
    </row>
    <row r="185" spans="2:40">
      <c r="B185" s="266"/>
      <c r="C185" s="367"/>
      <c r="D185" s="266"/>
      <c r="E185" s="266"/>
      <c r="F185" s="266"/>
      <c r="G185" s="266"/>
      <c r="H185" s="266"/>
      <c r="I185" s="266"/>
      <c r="J185" s="266"/>
      <c r="K185" s="367"/>
      <c r="L185" s="266"/>
      <c r="M185" s="367"/>
      <c r="N185" s="367"/>
      <c r="O185" s="266"/>
      <c r="P185" s="266"/>
      <c r="Q185" s="266"/>
      <c r="R185" s="266"/>
      <c r="S185" s="266"/>
      <c r="T185" s="266"/>
      <c r="U185" s="266"/>
      <c r="V185" s="266"/>
      <c r="W185" s="266"/>
      <c r="X185" s="266"/>
      <c r="Y185" s="266"/>
      <c r="Z185" s="266"/>
      <c r="AA185" s="266"/>
      <c r="AB185" s="266"/>
      <c r="AC185" s="266"/>
      <c r="AD185" s="266"/>
      <c r="AE185" s="266"/>
      <c r="AF185" s="266"/>
      <c r="AG185" s="266"/>
      <c r="AH185" s="266"/>
      <c r="AI185" s="266"/>
      <c r="AJ185" s="266"/>
      <c r="AK185" s="266"/>
      <c r="AL185" s="266"/>
      <c r="AM185" s="266"/>
      <c r="AN185" s="266"/>
    </row>
    <row r="186" spans="2:40">
      <c r="B186" s="266"/>
      <c r="C186" s="367"/>
      <c r="D186" s="266"/>
      <c r="E186" s="266"/>
      <c r="F186" s="266"/>
      <c r="G186" s="266"/>
      <c r="H186" s="266"/>
      <c r="I186" s="266"/>
      <c r="J186" s="266"/>
      <c r="K186" s="367"/>
      <c r="L186" s="266"/>
      <c r="M186" s="367"/>
      <c r="N186" s="367"/>
      <c r="O186" s="266"/>
      <c r="P186" s="266"/>
      <c r="Q186" s="266"/>
      <c r="R186" s="266"/>
      <c r="S186" s="266"/>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row>
    <row r="187" spans="2:40">
      <c r="B187" s="266"/>
      <c r="C187" s="367"/>
      <c r="D187" s="266"/>
      <c r="E187" s="266"/>
      <c r="F187" s="266"/>
      <c r="G187" s="266"/>
      <c r="H187" s="266"/>
      <c r="I187" s="266"/>
      <c r="J187" s="266"/>
      <c r="K187" s="367"/>
      <c r="L187" s="266"/>
      <c r="M187" s="367"/>
      <c r="N187" s="367"/>
      <c r="O187" s="266"/>
      <c r="P187" s="266"/>
      <c r="Q187" s="266"/>
      <c r="R187" s="266"/>
      <c r="S187" s="266"/>
      <c r="T187" s="266"/>
      <c r="U187" s="266"/>
      <c r="V187" s="266"/>
      <c r="W187" s="266"/>
      <c r="X187" s="266"/>
      <c r="Y187" s="266"/>
      <c r="Z187" s="266"/>
      <c r="AA187" s="266"/>
      <c r="AB187" s="266"/>
      <c r="AC187" s="266"/>
      <c r="AD187" s="266"/>
      <c r="AE187" s="266"/>
      <c r="AF187" s="266"/>
      <c r="AG187" s="266"/>
      <c r="AH187" s="266"/>
      <c r="AI187" s="266"/>
      <c r="AJ187" s="266"/>
      <c r="AK187" s="266"/>
      <c r="AL187" s="266"/>
      <c r="AM187" s="266"/>
      <c r="AN187" s="266"/>
    </row>
    <row r="188" spans="2:40">
      <c r="B188" s="266"/>
      <c r="C188" s="367"/>
      <c r="D188" s="266"/>
      <c r="E188" s="266"/>
      <c r="F188" s="266"/>
      <c r="G188" s="266"/>
      <c r="H188" s="266"/>
      <c r="I188" s="266"/>
      <c r="J188" s="266"/>
      <c r="K188" s="367"/>
      <c r="L188" s="266"/>
      <c r="M188" s="367"/>
      <c r="N188" s="367"/>
      <c r="O188" s="266"/>
      <c r="P188" s="266"/>
      <c r="Q188" s="266"/>
      <c r="R188" s="266"/>
      <c r="S188" s="266"/>
      <c r="T188" s="266"/>
      <c r="U188" s="266"/>
      <c r="V188" s="266"/>
      <c r="W188" s="266"/>
      <c r="X188" s="266"/>
      <c r="Y188" s="266"/>
      <c r="Z188" s="266"/>
      <c r="AA188" s="266"/>
      <c r="AB188" s="266"/>
      <c r="AC188" s="266"/>
      <c r="AD188" s="266"/>
      <c r="AE188" s="266"/>
      <c r="AF188" s="266"/>
      <c r="AG188" s="266"/>
      <c r="AH188" s="266"/>
      <c r="AI188" s="266"/>
      <c r="AJ188" s="266"/>
      <c r="AK188" s="266"/>
      <c r="AL188" s="266"/>
      <c r="AM188" s="266"/>
      <c r="AN188" s="266"/>
    </row>
    <row r="189" spans="2:40">
      <c r="B189" s="266"/>
      <c r="C189" s="367"/>
      <c r="D189" s="266"/>
      <c r="E189" s="266"/>
      <c r="F189" s="266"/>
      <c r="G189" s="266"/>
      <c r="H189" s="266"/>
      <c r="I189" s="266"/>
      <c r="J189" s="266"/>
      <c r="K189" s="367"/>
      <c r="L189" s="266"/>
      <c r="M189" s="367"/>
      <c r="N189" s="367"/>
      <c r="O189" s="266"/>
      <c r="P189" s="266"/>
      <c r="Q189" s="266"/>
      <c r="R189" s="266"/>
      <c r="S189" s="266"/>
      <c r="T189" s="266"/>
      <c r="U189" s="266"/>
      <c r="V189" s="266"/>
      <c r="W189" s="266"/>
      <c r="X189" s="266"/>
      <c r="Y189" s="266"/>
      <c r="Z189" s="266"/>
      <c r="AA189" s="266"/>
      <c r="AB189" s="266"/>
      <c r="AC189" s="266"/>
      <c r="AD189" s="266"/>
      <c r="AE189" s="266"/>
      <c r="AF189" s="266"/>
      <c r="AG189" s="266"/>
      <c r="AH189" s="266"/>
      <c r="AI189" s="266"/>
      <c r="AJ189" s="266"/>
      <c r="AK189" s="266"/>
      <c r="AL189" s="266"/>
      <c r="AM189" s="266"/>
      <c r="AN189" s="266"/>
    </row>
    <row r="190" spans="2:40">
      <c r="B190" s="266"/>
      <c r="C190" s="367"/>
      <c r="D190" s="266"/>
      <c r="E190" s="266"/>
      <c r="F190" s="266"/>
      <c r="G190" s="266"/>
      <c r="H190" s="266"/>
      <c r="I190" s="266"/>
      <c r="J190" s="266"/>
      <c r="K190" s="367"/>
      <c r="L190" s="266"/>
      <c r="M190" s="367"/>
      <c r="N190" s="367"/>
      <c r="O190" s="266"/>
      <c r="P190" s="266"/>
      <c r="Q190" s="266"/>
      <c r="R190" s="266"/>
      <c r="S190" s="266"/>
      <c r="T190" s="266"/>
      <c r="U190" s="266"/>
      <c r="V190" s="266"/>
      <c r="W190" s="266"/>
      <c r="X190" s="266"/>
      <c r="Y190" s="266"/>
      <c r="Z190" s="266"/>
      <c r="AA190" s="266"/>
      <c r="AB190" s="266"/>
      <c r="AC190" s="266"/>
      <c r="AD190" s="266"/>
      <c r="AE190" s="266"/>
      <c r="AF190" s="266"/>
      <c r="AG190" s="266"/>
      <c r="AH190" s="266"/>
      <c r="AI190" s="266"/>
      <c r="AJ190" s="266"/>
      <c r="AK190" s="266"/>
      <c r="AL190" s="266"/>
      <c r="AM190" s="266"/>
      <c r="AN190" s="266"/>
    </row>
    <row r="191" spans="2:40">
      <c r="B191" s="266"/>
      <c r="C191" s="367"/>
      <c r="D191" s="266"/>
      <c r="E191" s="266"/>
      <c r="F191" s="266"/>
      <c r="G191" s="266"/>
      <c r="H191" s="266"/>
      <c r="I191" s="266"/>
      <c r="J191" s="266"/>
      <c r="K191" s="367"/>
      <c r="L191" s="266"/>
      <c r="M191" s="367"/>
      <c r="N191" s="367"/>
      <c r="O191" s="266"/>
      <c r="P191" s="266"/>
      <c r="Q191" s="266"/>
      <c r="R191" s="266"/>
      <c r="S191" s="266"/>
      <c r="T191" s="266"/>
      <c r="U191" s="266"/>
      <c r="V191" s="266"/>
      <c r="W191" s="266"/>
      <c r="X191" s="266"/>
      <c r="Y191" s="266"/>
      <c r="Z191" s="266"/>
      <c r="AA191" s="266"/>
      <c r="AB191" s="266"/>
      <c r="AC191" s="266"/>
      <c r="AD191" s="266"/>
      <c r="AE191" s="266"/>
      <c r="AF191" s="266"/>
      <c r="AG191" s="266"/>
      <c r="AH191" s="266"/>
      <c r="AI191" s="266"/>
      <c r="AJ191" s="266"/>
      <c r="AK191" s="266"/>
      <c r="AL191" s="266"/>
      <c r="AM191" s="266"/>
      <c r="AN191" s="266"/>
    </row>
    <row r="192" spans="2:40">
      <c r="B192" s="266"/>
      <c r="C192" s="367"/>
      <c r="D192" s="266"/>
      <c r="E192" s="266"/>
      <c r="F192" s="266"/>
      <c r="G192" s="266"/>
      <c r="H192" s="266"/>
      <c r="I192" s="266"/>
      <c r="J192" s="266"/>
      <c r="K192" s="367"/>
      <c r="L192" s="266"/>
      <c r="M192" s="367"/>
      <c r="N192" s="367"/>
      <c r="O192" s="266"/>
      <c r="P192" s="266"/>
      <c r="Q192" s="266"/>
      <c r="R192" s="266"/>
      <c r="S192" s="266"/>
      <c r="T192" s="266"/>
      <c r="U192" s="266"/>
      <c r="V192" s="266"/>
      <c r="W192" s="266"/>
      <c r="X192" s="266"/>
      <c r="Y192" s="266"/>
      <c r="Z192" s="266"/>
      <c r="AA192" s="266"/>
      <c r="AB192" s="266"/>
      <c r="AC192" s="266"/>
      <c r="AD192" s="266"/>
      <c r="AE192" s="266"/>
      <c r="AF192" s="266"/>
      <c r="AG192" s="266"/>
      <c r="AH192" s="266"/>
      <c r="AI192" s="266"/>
      <c r="AJ192" s="266"/>
      <c r="AK192" s="266"/>
      <c r="AL192" s="266"/>
      <c r="AM192" s="266"/>
      <c r="AN192" s="266"/>
    </row>
    <row r="193" spans="2:40">
      <c r="B193" s="266"/>
      <c r="C193" s="367"/>
      <c r="D193" s="266"/>
      <c r="E193" s="266"/>
      <c r="F193" s="266"/>
      <c r="G193" s="266"/>
      <c r="H193" s="266"/>
      <c r="I193" s="266"/>
      <c r="J193" s="266"/>
      <c r="K193" s="367"/>
      <c r="L193" s="266"/>
      <c r="M193" s="367"/>
      <c r="N193" s="367"/>
      <c r="O193" s="266"/>
      <c r="P193" s="266"/>
      <c r="Q193" s="266"/>
      <c r="R193" s="266"/>
      <c r="S193" s="266"/>
      <c r="T193" s="266"/>
      <c r="U193" s="266"/>
      <c r="V193" s="266"/>
      <c r="W193" s="266"/>
      <c r="X193" s="266"/>
      <c r="Y193" s="266"/>
      <c r="Z193" s="266"/>
      <c r="AA193" s="266"/>
      <c r="AB193" s="266"/>
      <c r="AC193" s="266"/>
      <c r="AD193" s="266"/>
      <c r="AE193" s="266"/>
      <c r="AF193" s="266"/>
      <c r="AG193" s="266"/>
      <c r="AH193" s="266"/>
      <c r="AI193" s="266"/>
      <c r="AJ193" s="266"/>
      <c r="AK193" s="266"/>
      <c r="AL193" s="266"/>
      <c r="AM193" s="266"/>
      <c r="AN193" s="266"/>
    </row>
    <row r="194" spans="2:40">
      <c r="B194" s="266"/>
      <c r="C194" s="367"/>
      <c r="D194" s="266"/>
      <c r="E194" s="266"/>
      <c r="F194" s="266"/>
      <c r="G194" s="266"/>
      <c r="H194" s="266"/>
      <c r="I194" s="266"/>
      <c r="J194" s="266"/>
      <c r="K194" s="367"/>
      <c r="L194" s="266"/>
      <c r="M194" s="367"/>
      <c r="N194" s="367"/>
      <c r="O194" s="266"/>
      <c r="P194" s="266"/>
      <c r="Q194" s="266"/>
      <c r="R194" s="266"/>
      <c r="S194" s="266"/>
      <c r="T194" s="266"/>
      <c r="U194" s="266"/>
      <c r="V194" s="266"/>
      <c r="W194" s="266"/>
      <c r="X194" s="266"/>
      <c r="Y194" s="266"/>
      <c r="Z194" s="266"/>
      <c r="AA194" s="266"/>
      <c r="AB194" s="266"/>
      <c r="AC194" s="266"/>
      <c r="AD194" s="266"/>
      <c r="AE194" s="266"/>
      <c r="AF194" s="266"/>
      <c r="AG194" s="266"/>
      <c r="AH194" s="266"/>
      <c r="AI194" s="266"/>
      <c r="AJ194" s="266"/>
      <c r="AK194" s="266"/>
      <c r="AL194" s="266"/>
      <c r="AM194" s="266"/>
      <c r="AN194" s="266"/>
    </row>
    <row r="195" spans="2:40">
      <c r="B195" s="266"/>
      <c r="C195" s="367"/>
      <c r="D195" s="266"/>
      <c r="E195" s="266"/>
      <c r="F195" s="266"/>
      <c r="G195" s="266"/>
      <c r="H195" s="266"/>
      <c r="I195" s="266"/>
      <c r="J195" s="266"/>
      <c r="K195" s="367"/>
      <c r="L195" s="266"/>
      <c r="M195" s="367"/>
      <c r="N195" s="367"/>
      <c r="O195" s="266"/>
      <c r="P195" s="266"/>
      <c r="Q195" s="266"/>
      <c r="R195" s="266"/>
      <c r="S195" s="266"/>
      <c r="T195" s="266"/>
      <c r="U195" s="266"/>
      <c r="V195" s="266"/>
      <c r="W195" s="266"/>
      <c r="X195" s="266"/>
      <c r="Y195" s="266"/>
      <c r="Z195" s="266"/>
      <c r="AA195" s="266"/>
      <c r="AB195" s="266"/>
      <c r="AC195" s="266"/>
      <c r="AD195" s="266"/>
      <c r="AE195" s="266"/>
      <c r="AF195" s="266"/>
      <c r="AG195" s="266"/>
      <c r="AH195" s="266"/>
      <c r="AI195" s="266"/>
      <c r="AJ195" s="266"/>
      <c r="AK195" s="266"/>
      <c r="AL195" s="266"/>
      <c r="AM195" s="266"/>
      <c r="AN195" s="266"/>
    </row>
    <row r="196" spans="2:40">
      <c r="B196" s="266"/>
      <c r="C196" s="367"/>
      <c r="D196" s="266"/>
      <c r="E196" s="266"/>
      <c r="F196" s="266"/>
      <c r="G196" s="266"/>
      <c r="H196" s="266"/>
      <c r="I196" s="266"/>
      <c r="J196" s="266"/>
      <c r="K196" s="367"/>
      <c r="L196" s="266"/>
      <c r="M196" s="367"/>
      <c r="N196" s="367"/>
      <c r="O196" s="266"/>
      <c r="P196" s="266"/>
      <c r="Q196" s="266"/>
      <c r="R196" s="266"/>
      <c r="S196" s="266"/>
      <c r="T196" s="266"/>
      <c r="U196" s="266"/>
      <c r="V196" s="266"/>
      <c r="W196" s="266"/>
      <c r="X196" s="266"/>
      <c r="Y196" s="266"/>
      <c r="Z196" s="266"/>
      <c r="AA196" s="266"/>
      <c r="AB196" s="266"/>
      <c r="AC196" s="266"/>
      <c r="AD196" s="266"/>
      <c r="AE196" s="266"/>
      <c r="AF196" s="266"/>
      <c r="AG196" s="266"/>
      <c r="AH196" s="266"/>
      <c r="AI196" s="266"/>
      <c r="AJ196" s="266"/>
      <c r="AK196" s="266"/>
      <c r="AL196" s="266"/>
      <c r="AM196" s="266"/>
      <c r="AN196" s="266"/>
    </row>
    <row r="197" spans="2:40">
      <c r="B197" s="266"/>
      <c r="C197" s="367"/>
      <c r="D197" s="266"/>
      <c r="E197" s="266"/>
      <c r="F197" s="266"/>
      <c r="G197" s="266"/>
      <c r="H197" s="266"/>
      <c r="I197" s="266"/>
      <c r="J197" s="266"/>
      <c r="K197" s="367"/>
      <c r="L197" s="266"/>
      <c r="M197" s="367"/>
      <c r="N197" s="367"/>
      <c r="O197" s="266"/>
      <c r="P197" s="266"/>
      <c r="Q197" s="266"/>
      <c r="R197" s="266"/>
      <c r="S197" s="266"/>
      <c r="T197" s="266"/>
      <c r="U197" s="266"/>
      <c r="V197" s="266"/>
      <c r="W197" s="266"/>
      <c r="X197" s="266"/>
      <c r="Y197" s="266"/>
      <c r="Z197" s="266"/>
      <c r="AA197" s="266"/>
      <c r="AB197" s="266"/>
      <c r="AC197" s="266"/>
      <c r="AD197" s="266"/>
      <c r="AE197" s="266"/>
      <c r="AF197" s="266"/>
      <c r="AG197" s="266"/>
      <c r="AH197" s="266"/>
      <c r="AI197" s="266"/>
      <c r="AJ197" s="266"/>
      <c r="AK197" s="266"/>
      <c r="AL197" s="266"/>
      <c r="AM197" s="266"/>
      <c r="AN197" s="266"/>
    </row>
    <row r="198" spans="2:40">
      <c r="B198" s="266"/>
      <c r="C198" s="367"/>
      <c r="D198" s="266"/>
      <c r="E198" s="266"/>
      <c r="F198" s="266"/>
      <c r="G198" s="266"/>
      <c r="H198" s="266"/>
      <c r="I198" s="266"/>
      <c r="J198" s="266"/>
      <c r="K198" s="367"/>
      <c r="L198" s="266"/>
      <c r="M198" s="367"/>
      <c r="N198" s="367"/>
      <c r="O198" s="266"/>
      <c r="P198" s="266"/>
      <c r="Q198" s="266"/>
      <c r="R198" s="266"/>
      <c r="S198" s="266"/>
      <c r="T198" s="266"/>
      <c r="U198" s="266"/>
      <c r="V198" s="266"/>
      <c r="W198" s="266"/>
      <c r="X198" s="266"/>
      <c r="Y198" s="266"/>
      <c r="Z198" s="266"/>
      <c r="AA198" s="266"/>
      <c r="AB198" s="266"/>
      <c r="AC198" s="266"/>
      <c r="AD198" s="266"/>
      <c r="AE198" s="266"/>
      <c r="AF198" s="266"/>
      <c r="AG198" s="266"/>
      <c r="AH198" s="266"/>
      <c r="AI198" s="266"/>
      <c r="AJ198" s="266"/>
      <c r="AK198" s="266"/>
      <c r="AL198" s="266"/>
      <c r="AM198" s="266"/>
      <c r="AN198" s="266"/>
    </row>
    <row r="199" spans="2:40">
      <c r="B199" s="266"/>
      <c r="C199" s="367"/>
      <c r="D199" s="266"/>
      <c r="E199" s="266"/>
      <c r="F199" s="266"/>
      <c r="G199" s="266"/>
      <c r="H199" s="266"/>
      <c r="I199" s="266"/>
      <c r="J199" s="266"/>
      <c r="K199" s="367"/>
      <c r="L199" s="266"/>
      <c r="M199" s="367"/>
      <c r="N199" s="367"/>
      <c r="O199" s="266"/>
      <c r="P199" s="266"/>
      <c r="Q199" s="266"/>
      <c r="R199" s="266"/>
      <c r="S199" s="266"/>
      <c r="T199" s="266"/>
      <c r="U199" s="266"/>
      <c r="V199" s="266"/>
      <c r="W199" s="266"/>
      <c r="X199" s="266"/>
      <c r="Y199" s="266"/>
      <c r="Z199" s="266"/>
      <c r="AA199" s="266"/>
      <c r="AB199" s="266"/>
      <c r="AC199" s="266"/>
      <c r="AD199" s="266"/>
      <c r="AE199" s="266"/>
      <c r="AF199" s="266"/>
      <c r="AG199" s="266"/>
      <c r="AH199" s="266"/>
      <c r="AI199" s="266"/>
      <c r="AJ199" s="266"/>
      <c r="AK199" s="266"/>
      <c r="AL199" s="266"/>
      <c r="AM199" s="266"/>
      <c r="AN199" s="266"/>
    </row>
    <row r="200" spans="2:40">
      <c r="B200" s="266"/>
      <c r="C200" s="367"/>
      <c r="D200" s="266"/>
      <c r="E200" s="266"/>
      <c r="F200" s="266"/>
      <c r="G200" s="266"/>
      <c r="H200" s="266"/>
      <c r="I200" s="266"/>
      <c r="J200" s="266"/>
      <c r="K200" s="367"/>
      <c r="L200" s="266"/>
      <c r="M200" s="367"/>
      <c r="N200" s="367"/>
      <c r="O200" s="266"/>
      <c r="P200" s="266"/>
      <c r="Q200" s="266"/>
      <c r="R200" s="266"/>
      <c r="S200" s="266"/>
      <c r="T200" s="266"/>
      <c r="U200" s="266"/>
      <c r="V200" s="266"/>
      <c r="W200" s="266"/>
      <c r="X200" s="266"/>
      <c r="Y200" s="266"/>
      <c r="Z200" s="266"/>
      <c r="AA200" s="266"/>
      <c r="AB200" s="266"/>
      <c r="AC200" s="266"/>
      <c r="AD200" s="266"/>
      <c r="AE200" s="266"/>
      <c r="AF200" s="266"/>
      <c r="AG200" s="266"/>
      <c r="AH200" s="266"/>
      <c r="AI200" s="266"/>
      <c r="AJ200" s="266"/>
      <c r="AK200" s="266"/>
      <c r="AL200" s="266"/>
      <c r="AM200" s="266"/>
      <c r="AN200" s="266"/>
    </row>
    <row r="201" spans="2:40">
      <c r="B201" s="266"/>
      <c r="C201" s="367"/>
      <c r="D201" s="266"/>
      <c r="E201" s="266"/>
      <c r="F201" s="266"/>
      <c r="G201" s="266"/>
      <c r="H201" s="266"/>
      <c r="I201" s="266"/>
      <c r="J201" s="266"/>
      <c r="K201" s="367"/>
      <c r="L201" s="266"/>
      <c r="M201" s="367"/>
      <c r="N201" s="367"/>
      <c r="O201" s="266"/>
      <c r="P201" s="266"/>
      <c r="Q201" s="266"/>
      <c r="R201" s="266"/>
      <c r="S201" s="266"/>
      <c r="T201" s="266"/>
      <c r="U201" s="266"/>
      <c r="V201" s="266"/>
      <c r="W201" s="266"/>
      <c r="X201" s="266"/>
      <c r="Y201" s="266"/>
      <c r="Z201" s="266"/>
      <c r="AA201" s="266"/>
      <c r="AB201" s="266"/>
      <c r="AC201" s="266"/>
      <c r="AD201" s="266"/>
      <c r="AE201" s="266"/>
      <c r="AF201" s="266"/>
      <c r="AG201" s="266"/>
      <c r="AH201" s="266"/>
      <c r="AI201" s="266"/>
      <c r="AJ201" s="266"/>
      <c r="AK201" s="266"/>
      <c r="AL201" s="266"/>
      <c r="AM201" s="266"/>
      <c r="AN201" s="266"/>
    </row>
    <row r="202" spans="2:40">
      <c r="B202" s="266"/>
      <c r="C202" s="367"/>
      <c r="D202" s="266"/>
      <c r="E202" s="266"/>
      <c r="F202" s="266"/>
      <c r="G202" s="266"/>
      <c r="H202" s="266"/>
      <c r="I202" s="266"/>
      <c r="J202" s="266"/>
      <c r="K202" s="367"/>
      <c r="L202" s="266"/>
      <c r="M202" s="367"/>
      <c r="N202" s="367"/>
      <c r="O202" s="266"/>
      <c r="P202" s="266"/>
      <c r="Q202" s="266"/>
      <c r="R202" s="266"/>
      <c r="S202" s="266"/>
      <c r="T202" s="266"/>
      <c r="U202" s="266"/>
      <c r="V202" s="266"/>
      <c r="W202" s="266"/>
      <c r="X202" s="266"/>
      <c r="Y202" s="266"/>
      <c r="Z202" s="266"/>
      <c r="AA202" s="266"/>
      <c r="AB202" s="266"/>
      <c r="AC202" s="266"/>
      <c r="AD202" s="266"/>
      <c r="AE202" s="266"/>
      <c r="AF202" s="266"/>
      <c r="AG202" s="266"/>
      <c r="AH202" s="266"/>
      <c r="AI202" s="266"/>
      <c r="AJ202" s="266"/>
      <c r="AK202" s="266"/>
      <c r="AL202" s="266"/>
      <c r="AM202" s="266"/>
      <c r="AN202" s="266"/>
    </row>
    <row r="203" spans="2:40">
      <c r="B203" s="266"/>
      <c r="C203" s="367"/>
      <c r="D203" s="266"/>
      <c r="E203" s="266"/>
      <c r="F203" s="266"/>
      <c r="G203" s="266"/>
      <c r="H203" s="266"/>
      <c r="I203" s="266"/>
      <c r="J203" s="266"/>
      <c r="K203" s="367"/>
      <c r="L203" s="266"/>
      <c r="M203" s="367"/>
      <c r="N203" s="367"/>
      <c r="O203" s="266"/>
      <c r="P203" s="266"/>
      <c r="Q203" s="266"/>
      <c r="R203" s="266"/>
      <c r="S203" s="266"/>
      <c r="T203" s="266"/>
      <c r="U203" s="266"/>
      <c r="V203" s="266"/>
      <c r="W203" s="266"/>
      <c r="X203" s="266"/>
      <c r="Y203" s="266"/>
      <c r="Z203" s="266"/>
      <c r="AA203" s="266"/>
      <c r="AB203" s="266"/>
      <c r="AC203" s="266"/>
      <c r="AD203" s="266"/>
      <c r="AE203" s="266"/>
      <c r="AF203" s="266"/>
      <c r="AG203" s="266"/>
      <c r="AH203" s="266"/>
      <c r="AI203" s="266"/>
      <c r="AJ203" s="266"/>
      <c r="AK203" s="266"/>
      <c r="AL203" s="266"/>
      <c r="AM203" s="266"/>
      <c r="AN203" s="266"/>
    </row>
    <row r="204" spans="2:40">
      <c r="B204" s="266"/>
      <c r="C204" s="367"/>
      <c r="D204" s="266"/>
      <c r="E204" s="266"/>
      <c r="F204" s="266"/>
      <c r="G204" s="266"/>
      <c r="H204" s="266"/>
      <c r="I204" s="266"/>
      <c r="J204" s="266"/>
      <c r="K204" s="367"/>
      <c r="L204" s="266"/>
      <c r="M204" s="367"/>
      <c r="N204" s="367"/>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6"/>
      <c r="AJ204" s="266"/>
      <c r="AK204" s="266"/>
      <c r="AL204" s="266"/>
      <c r="AM204" s="266"/>
      <c r="AN204" s="266"/>
    </row>
    <row r="205" spans="2:40">
      <c r="B205" s="266"/>
      <c r="C205" s="367"/>
      <c r="D205" s="266"/>
      <c r="E205" s="266"/>
      <c r="F205" s="266"/>
      <c r="G205" s="266"/>
      <c r="H205" s="266"/>
      <c r="I205" s="266"/>
      <c r="J205" s="266"/>
      <c r="K205" s="367"/>
      <c r="L205" s="266"/>
      <c r="M205" s="367"/>
      <c r="N205" s="367"/>
      <c r="O205" s="266"/>
      <c r="P205" s="266"/>
      <c r="Q205" s="266"/>
      <c r="R205" s="266"/>
      <c r="S205" s="266"/>
      <c r="T205" s="266"/>
      <c r="U205" s="266"/>
      <c r="V205" s="266"/>
      <c r="W205" s="266"/>
      <c r="X205" s="266"/>
      <c r="Y205" s="266"/>
      <c r="Z205" s="266"/>
      <c r="AA205" s="266"/>
      <c r="AB205" s="266"/>
      <c r="AC205" s="266"/>
      <c r="AD205" s="266"/>
      <c r="AE205" s="266"/>
      <c r="AF205" s="266"/>
      <c r="AG205" s="266"/>
      <c r="AH205" s="266"/>
      <c r="AI205" s="266"/>
      <c r="AJ205" s="266"/>
      <c r="AK205" s="266"/>
      <c r="AL205" s="266"/>
      <c r="AM205" s="266"/>
      <c r="AN205" s="266"/>
    </row>
    <row r="206" spans="2:40">
      <c r="B206" s="266"/>
      <c r="C206" s="367"/>
      <c r="D206" s="266"/>
      <c r="E206" s="266"/>
      <c r="F206" s="266"/>
      <c r="G206" s="266"/>
      <c r="H206" s="266"/>
      <c r="I206" s="266"/>
      <c r="J206" s="266"/>
      <c r="K206" s="367"/>
      <c r="L206" s="266"/>
      <c r="M206" s="367"/>
      <c r="N206" s="367"/>
      <c r="O206" s="266"/>
      <c r="P206" s="266"/>
      <c r="Q206" s="266"/>
      <c r="R206" s="266"/>
      <c r="S206" s="266"/>
      <c r="T206" s="266"/>
      <c r="U206" s="266"/>
      <c r="V206" s="266"/>
      <c r="W206" s="266"/>
      <c r="X206" s="266"/>
      <c r="Y206" s="266"/>
      <c r="Z206" s="266"/>
      <c r="AA206" s="266"/>
      <c r="AB206" s="266"/>
      <c r="AC206" s="266"/>
      <c r="AD206" s="266"/>
      <c r="AE206" s="266"/>
      <c r="AF206" s="266"/>
      <c r="AG206" s="266"/>
      <c r="AH206" s="266"/>
      <c r="AI206" s="266"/>
      <c r="AJ206" s="266"/>
      <c r="AK206" s="266"/>
      <c r="AL206" s="266"/>
      <c r="AM206" s="266"/>
      <c r="AN206" s="266"/>
    </row>
    <row r="207" spans="2:40">
      <c r="B207" s="266"/>
      <c r="C207" s="367"/>
      <c r="D207" s="266"/>
      <c r="E207" s="266"/>
      <c r="F207" s="266"/>
      <c r="G207" s="266"/>
      <c r="H207" s="266"/>
      <c r="I207" s="266"/>
      <c r="J207" s="266"/>
      <c r="K207" s="367"/>
      <c r="L207" s="266"/>
      <c r="M207" s="367"/>
      <c r="N207" s="367"/>
      <c r="O207" s="266"/>
      <c r="P207" s="266"/>
      <c r="Q207" s="266"/>
      <c r="R207" s="266"/>
      <c r="S207" s="266"/>
      <c r="T207" s="266"/>
      <c r="U207" s="266"/>
      <c r="V207" s="266"/>
      <c r="W207" s="266"/>
      <c r="X207" s="266"/>
      <c r="Y207" s="266"/>
      <c r="Z207" s="266"/>
      <c r="AA207" s="266"/>
      <c r="AB207" s="266"/>
      <c r="AC207" s="266"/>
      <c r="AD207" s="266"/>
      <c r="AE207" s="266"/>
      <c r="AF207" s="266"/>
      <c r="AG207" s="266"/>
      <c r="AH207" s="266"/>
      <c r="AI207" s="266"/>
      <c r="AJ207" s="266"/>
      <c r="AK207" s="266"/>
      <c r="AL207" s="266"/>
      <c r="AM207" s="266"/>
      <c r="AN207" s="266"/>
    </row>
    <row r="208" spans="2:40">
      <c r="B208" s="266"/>
      <c r="C208" s="367"/>
      <c r="D208" s="266"/>
      <c r="E208" s="266"/>
      <c r="F208" s="266"/>
      <c r="G208" s="266"/>
      <c r="H208" s="266"/>
      <c r="I208" s="266"/>
      <c r="J208" s="266"/>
      <c r="K208" s="367"/>
      <c r="L208" s="266"/>
      <c r="M208" s="367"/>
      <c r="N208" s="367"/>
      <c r="O208" s="266"/>
      <c r="P208" s="266"/>
      <c r="Q208" s="266"/>
      <c r="R208" s="266"/>
      <c r="S208" s="266"/>
      <c r="T208" s="266"/>
      <c r="U208" s="266"/>
      <c r="V208" s="266"/>
      <c r="W208" s="266"/>
      <c r="X208" s="266"/>
      <c r="Y208" s="266"/>
      <c r="Z208" s="266"/>
      <c r="AA208" s="266"/>
      <c r="AB208" s="266"/>
      <c r="AC208" s="266"/>
      <c r="AD208" s="266"/>
      <c r="AE208" s="266"/>
      <c r="AF208" s="266"/>
      <c r="AG208" s="266"/>
      <c r="AH208" s="266"/>
      <c r="AI208" s="266"/>
      <c r="AJ208" s="266"/>
      <c r="AK208" s="266"/>
      <c r="AL208" s="266"/>
      <c r="AM208" s="266"/>
      <c r="AN208" s="266"/>
    </row>
    <row r="209" spans="2:40">
      <c r="B209" s="266"/>
      <c r="C209" s="367"/>
      <c r="D209" s="266"/>
      <c r="E209" s="266"/>
      <c r="F209" s="266"/>
      <c r="G209" s="266"/>
      <c r="H209" s="266"/>
      <c r="I209" s="266"/>
      <c r="J209" s="266"/>
      <c r="K209" s="367"/>
      <c r="L209" s="266"/>
      <c r="M209" s="367"/>
      <c r="N209" s="367"/>
      <c r="O209" s="266"/>
      <c r="P209" s="266"/>
      <c r="Q209" s="266"/>
      <c r="R209" s="266"/>
      <c r="S209" s="266"/>
      <c r="T209" s="266"/>
      <c r="U209" s="266"/>
      <c r="V209" s="266"/>
      <c r="W209" s="266"/>
      <c r="X209" s="266"/>
      <c r="Y209" s="266"/>
      <c r="Z209" s="266"/>
      <c r="AA209" s="266"/>
      <c r="AB209" s="266"/>
      <c r="AC209" s="266"/>
      <c r="AD209" s="266"/>
      <c r="AE209" s="266"/>
      <c r="AF209" s="266"/>
      <c r="AG209" s="266"/>
      <c r="AH209" s="266"/>
      <c r="AI209" s="266"/>
      <c r="AJ209" s="266"/>
      <c r="AK209" s="266"/>
      <c r="AL209" s="266"/>
      <c r="AM209" s="266"/>
      <c r="AN209" s="266"/>
    </row>
    <row r="210" spans="2:40">
      <c r="B210" s="266"/>
      <c r="C210" s="367"/>
      <c r="D210" s="266"/>
      <c r="E210" s="266"/>
      <c r="F210" s="266"/>
      <c r="G210" s="266"/>
      <c r="H210" s="266"/>
      <c r="I210" s="266"/>
      <c r="J210" s="266"/>
      <c r="K210" s="367"/>
      <c r="L210" s="266"/>
      <c r="M210" s="367"/>
      <c r="N210" s="367"/>
      <c r="O210" s="266"/>
      <c r="P210" s="266"/>
      <c r="Q210" s="266"/>
      <c r="R210" s="266"/>
      <c r="S210" s="266"/>
      <c r="T210" s="266"/>
      <c r="U210" s="266"/>
      <c r="V210" s="266"/>
      <c r="W210" s="266"/>
      <c r="X210" s="266"/>
      <c r="Y210" s="266"/>
      <c r="Z210" s="266"/>
      <c r="AA210" s="266"/>
      <c r="AB210" s="266"/>
      <c r="AC210" s="266"/>
      <c r="AD210" s="266"/>
      <c r="AE210" s="266"/>
      <c r="AF210" s="266"/>
      <c r="AG210" s="266"/>
      <c r="AH210" s="266"/>
      <c r="AI210" s="266"/>
      <c r="AJ210" s="266"/>
      <c r="AK210" s="266"/>
      <c r="AL210" s="266"/>
      <c r="AM210" s="266"/>
      <c r="AN210" s="266"/>
    </row>
    <row r="211" spans="2:40">
      <c r="B211" s="266"/>
      <c r="C211" s="367"/>
      <c r="D211" s="266"/>
      <c r="E211" s="266"/>
      <c r="F211" s="266"/>
      <c r="G211" s="266"/>
      <c r="H211" s="266"/>
      <c r="I211" s="266"/>
      <c r="J211" s="266"/>
      <c r="K211" s="367"/>
      <c r="L211" s="266"/>
      <c r="M211" s="367"/>
      <c r="N211" s="367"/>
      <c r="O211" s="266"/>
      <c r="P211" s="266"/>
      <c r="Q211" s="266"/>
      <c r="R211" s="266"/>
      <c r="S211" s="266"/>
      <c r="T211" s="266"/>
      <c r="U211" s="266"/>
      <c r="V211" s="266"/>
      <c r="W211" s="266"/>
      <c r="X211" s="266"/>
      <c r="Y211" s="266"/>
      <c r="Z211" s="266"/>
      <c r="AA211" s="266"/>
      <c r="AB211" s="266"/>
      <c r="AC211" s="266"/>
      <c r="AD211" s="266"/>
      <c r="AE211" s="266"/>
      <c r="AF211" s="266"/>
      <c r="AG211" s="266"/>
      <c r="AH211" s="266"/>
      <c r="AI211" s="266"/>
      <c r="AJ211" s="266"/>
      <c r="AK211" s="266"/>
      <c r="AL211" s="266"/>
      <c r="AM211" s="266"/>
      <c r="AN211" s="266"/>
    </row>
    <row r="212" spans="2:40">
      <c r="B212" s="266"/>
      <c r="C212" s="367"/>
      <c r="D212" s="266"/>
      <c r="E212" s="266"/>
      <c r="F212" s="266"/>
      <c r="G212" s="266"/>
      <c r="H212" s="266"/>
      <c r="I212" s="266"/>
      <c r="J212" s="266"/>
      <c r="K212" s="367"/>
      <c r="L212" s="266"/>
      <c r="M212" s="367"/>
      <c r="N212" s="367"/>
      <c r="O212" s="266"/>
      <c r="P212" s="266"/>
      <c r="Q212" s="266"/>
      <c r="R212" s="266"/>
      <c r="S212" s="266"/>
      <c r="T212" s="266"/>
      <c r="U212" s="266"/>
      <c r="V212" s="266"/>
      <c r="W212" s="266"/>
      <c r="X212" s="266"/>
      <c r="Y212" s="266"/>
      <c r="Z212" s="266"/>
      <c r="AA212" s="266"/>
      <c r="AB212" s="266"/>
      <c r="AC212" s="266"/>
      <c r="AD212" s="266"/>
      <c r="AE212" s="266"/>
      <c r="AF212" s="266"/>
      <c r="AG212" s="266"/>
      <c r="AH212" s="266"/>
      <c r="AI212" s="266"/>
      <c r="AJ212" s="266"/>
      <c r="AK212" s="266"/>
      <c r="AL212" s="266"/>
      <c r="AM212" s="266"/>
      <c r="AN212" s="266"/>
    </row>
    <row r="213" spans="2:40">
      <c r="B213" s="266"/>
      <c r="C213" s="367"/>
      <c r="D213" s="266"/>
      <c r="E213" s="266"/>
      <c r="F213" s="266"/>
      <c r="G213" s="266"/>
      <c r="H213" s="266"/>
      <c r="I213" s="266"/>
      <c r="J213" s="266"/>
      <c r="K213" s="367"/>
      <c r="L213" s="266"/>
      <c r="M213" s="367"/>
      <c r="N213" s="367"/>
      <c r="O213" s="266"/>
      <c r="P213" s="266"/>
      <c r="Q213" s="266"/>
      <c r="R213" s="266"/>
      <c r="S213" s="266"/>
      <c r="T213" s="266"/>
      <c r="U213" s="266"/>
      <c r="V213" s="266"/>
      <c r="W213" s="266"/>
      <c r="X213" s="266"/>
      <c r="Y213" s="266"/>
      <c r="Z213" s="266"/>
      <c r="AA213" s="266"/>
      <c r="AB213" s="266"/>
      <c r="AC213" s="266"/>
      <c r="AD213" s="266"/>
      <c r="AE213" s="266"/>
      <c r="AF213" s="266"/>
      <c r="AG213" s="266"/>
      <c r="AH213" s="266"/>
      <c r="AI213" s="266"/>
      <c r="AJ213" s="266"/>
      <c r="AK213" s="266"/>
      <c r="AL213" s="266"/>
      <c r="AM213" s="266"/>
      <c r="AN213" s="266"/>
    </row>
  </sheetData>
  <sheetProtection formatCells="0" selectLockedCells="1"/>
  <mergeCells count="624">
    <mergeCell ref="AA153:AD153"/>
    <mergeCell ref="L154:S154"/>
    <mergeCell ref="T154:U154"/>
    <mergeCell ref="V154:W154"/>
    <mergeCell ref="X154:Z154"/>
    <mergeCell ref="AA154:AC154"/>
    <mergeCell ref="V152:W152"/>
    <mergeCell ref="X152:Z152"/>
    <mergeCell ref="H153:H154"/>
    <mergeCell ref="I153:I154"/>
    <mergeCell ref="J153:J154"/>
    <mergeCell ref="K153:K154"/>
    <mergeCell ref="L153:S153"/>
    <mergeCell ref="T153:U153"/>
    <mergeCell ref="V153:W153"/>
    <mergeCell ref="X153:Z153"/>
    <mergeCell ref="B150:B154"/>
    <mergeCell ref="C150:C154"/>
    <mergeCell ref="D150:G150"/>
    <mergeCell ref="H150:K150"/>
    <mergeCell ref="L150:S150"/>
    <mergeCell ref="T150:U150"/>
    <mergeCell ref="AA147:AD147"/>
    <mergeCell ref="L148:S148"/>
    <mergeCell ref="T148:U148"/>
    <mergeCell ref="V148:W148"/>
    <mergeCell ref="X148:Z148"/>
    <mergeCell ref="AA148:AC148"/>
    <mergeCell ref="B144:B148"/>
    <mergeCell ref="C144:C148"/>
    <mergeCell ref="V150:W150"/>
    <mergeCell ref="X150:Z150"/>
    <mergeCell ref="D151:G154"/>
    <mergeCell ref="H151:K152"/>
    <mergeCell ref="L151:S151"/>
    <mergeCell ref="T151:U151"/>
    <mergeCell ref="V151:W151"/>
    <mergeCell ref="X151:Z151"/>
    <mergeCell ref="L152:S152"/>
    <mergeCell ref="T152:U152"/>
    <mergeCell ref="V144:W144"/>
    <mergeCell ref="X144:Z144"/>
    <mergeCell ref="D145:G148"/>
    <mergeCell ref="H145:K146"/>
    <mergeCell ref="L145:S145"/>
    <mergeCell ref="T145:U145"/>
    <mergeCell ref="V145:W145"/>
    <mergeCell ref="X145:Z145"/>
    <mergeCell ref="L146:S146"/>
    <mergeCell ref="T146:U146"/>
    <mergeCell ref="D144:G144"/>
    <mergeCell ref="H144:K144"/>
    <mergeCell ref="L144:S144"/>
    <mergeCell ref="T144:U144"/>
    <mergeCell ref="V146:W146"/>
    <mergeCell ref="X146:Z146"/>
    <mergeCell ref="H147:H148"/>
    <mergeCell ref="I147:I148"/>
    <mergeCell ref="J147:J148"/>
    <mergeCell ref="K147:K148"/>
    <mergeCell ref="L147:S147"/>
    <mergeCell ref="T147:U147"/>
    <mergeCell ref="V147:W147"/>
    <mergeCell ref="X147:Z147"/>
    <mergeCell ref="AA141:AD141"/>
    <mergeCell ref="L142:S142"/>
    <mergeCell ref="T142:U142"/>
    <mergeCell ref="V142:W142"/>
    <mergeCell ref="X142:Z142"/>
    <mergeCell ref="AA142:AC142"/>
    <mergeCell ref="V140:W140"/>
    <mergeCell ref="X140:Z140"/>
    <mergeCell ref="H141:H142"/>
    <mergeCell ref="I141:I142"/>
    <mergeCell ref="J141:J142"/>
    <mergeCell ref="K141:K142"/>
    <mergeCell ref="L141:S141"/>
    <mergeCell ref="T141:U141"/>
    <mergeCell ref="V141:W141"/>
    <mergeCell ref="X141:Z141"/>
    <mergeCell ref="B138:B142"/>
    <mergeCell ref="C138:C142"/>
    <mergeCell ref="D138:G138"/>
    <mergeCell ref="H138:K138"/>
    <mergeCell ref="L138:S138"/>
    <mergeCell ref="T138:U138"/>
    <mergeCell ref="AA135:AD135"/>
    <mergeCell ref="L136:S136"/>
    <mergeCell ref="T136:U136"/>
    <mergeCell ref="V136:W136"/>
    <mergeCell ref="X136:Z136"/>
    <mergeCell ref="AA136:AC136"/>
    <mergeCell ref="B132:B136"/>
    <mergeCell ref="C132:C136"/>
    <mergeCell ref="V138:W138"/>
    <mergeCell ref="X138:Z138"/>
    <mergeCell ref="D139:G142"/>
    <mergeCell ref="H139:K140"/>
    <mergeCell ref="L139:S139"/>
    <mergeCell ref="T139:U139"/>
    <mergeCell ref="V139:W139"/>
    <mergeCell ref="X139:Z139"/>
    <mergeCell ref="L140:S140"/>
    <mergeCell ref="T140:U140"/>
    <mergeCell ref="V132:W132"/>
    <mergeCell ref="X132:Z132"/>
    <mergeCell ref="D133:G136"/>
    <mergeCell ref="H133:K134"/>
    <mergeCell ref="L133:S133"/>
    <mergeCell ref="T133:U133"/>
    <mergeCell ref="V133:W133"/>
    <mergeCell ref="X133:Z133"/>
    <mergeCell ref="L134:S134"/>
    <mergeCell ref="T134:U134"/>
    <mergeCell ref="D132:G132"/>
    <mergeCell ref="H132:K132"/>
    <mergeCell ref="L132:S132"/>
    <mergeCell ref="T132:U132"/>
    <mergeCell ref="V134:W134"/>
    <mergeCell ref="X134:Z134"/>
    <mergeCell ref="H135:H136"/>
    <mergeCell ref="I135:I136"/>
    <mergeCell ref="J135:J136"/>
    <mergeCell ref="K135:K136"/>
    <mergeCell ref="L135:S135"/>
    <mergeCell ref="T135:U135"/>
    <mergeCell ref="V135:W135"/>
    <mergeCell ref="X135:Z135"/>
    <mergeCell ref="AA129:AD129"/>
    <mergeCell ref="L130:S130"/>
    <mergeCell ref="T130:U130"/>
    <mergeCell ref="V130:W130"/>
    <mergeCell ref="X130:Z130"/>
    <mergeCell ref="AA130:AC130"/>
    <mergeCell ref="V128:W128"/>
    <mergeCell ref="X128:Z128"/>
    <mergeCell ref="H129:H130"/>
    <mergeCell ref="I129:I130"/>
    <mergeCell ref="J129:J130"/>
    <mergeCell ref="K129:K130"/>
    <mergeCell ref="L129:S129"/>
    <mergeCell ref="T129:U129"/>
    <mergeCell ref="V129:W129"/>
    <mergeCell ref="X129:Z129"/>
    <mergeCell ref="B126:B130"/>
    <mergeCell ref="C126:C130"/>
    <mergeCell ref="D126:G126"/>
    <mergeCell ref="H126:K126"/>
    <mergeCell ref="L126:S126"/>
    <mergeCell ref="T126:U126"/>
    <mergeCell ref="AA123:AD123"/>
    <mergeCell ref="L124:S124"/>
    <mergeCell ref="T124:U124"/>
    <mergeCell ref="V124:W124"/>
    <mergeCell ref="X124:Z124"/>
    <mergeCell ref="AA124:AC124"/>
    <mergeCell ref="B120:B124"/>
    <mergeCell ref="C120:C124"/>
    <mergeCell ref="V126:W126"/>
    <mergeCell ref="X126:Z126"/>
    <mergeCell ref="D127:G130"/>
    <mergeCell ref="H127:K128"/>
    <mergeCell ref="L127:S127"/>
    <mergeCell ref="T127:U127"/>
    <mergeCell ref="V127:W127"/>
    <mergeCell ref="X127:Z127"/>
    <mergeCell ref="L128:S128"/>
    <mergeCell ref="T128:U128"/>
    <mergeCell ref="V120:W120"/>
    <mergeCell ref="X120:Z120"/>
    <mergeCell ref="D121:G124"/>
    <mergeCell ref="H121:K122"/>
    <mergeCell ref="L121:S121"/>
    <mergeCell ref="T121:U121"/>
    <mergeCell ref="V121:W121"/>
    <mergeCell ref="X121:Z121"/>
    <mergeCell ref="L122:S122"/>
    <mergeCell ref="T122:U122"/>
    <mergeCell ref="D120:G120"/>
    <mergeCell ref="H120:K120"/>
    <mergeCell ref="L120:S120"/>
    <mergeCell ref="T120:U120"/>
    <mergeCell ref="V122:W122"/>
    <mergeCell ref="X122:Z122"/>
    <mergeCell ref="H123:H124"/>
    <mergeCell ref="I123:I124"/>
    <mergeCell ref="J123:J124"/>
    <mergeCell ref="K123:K124"/>
    <mergeCell ref="L123:S123"/>
    <mergeCell ref="T123:U123"/>
    <mergeCell ref="V123:W123"/>
    <mergeCell ref="X123:Z123"/>
    <mergeCell ref="AA117:AD117"/>
    <mergeCell ref="L118:S118"/>
    <mergeCell ref="T118:U118"/>
    <mergeCell ref="V118:W118"/>
    <mergeCell ref="X118:Z118"/>
    <mergeCell ref="AA118:AC118"/>
    <mergeCell ref="H117:H118"/>
    <mergeCell ref="I117:I118"/>
    <mergeCell ref="J117:J118"/>
    <mergeCell ref="K117:K118"/>
    <mergeCell ref="L117:S117"/>
    <mergeCell ref="T117:U117"/>
    <mergeCell ref="C113:Z113"/>
    <mergeCell ref="B114:B118"/>
    <mergeCell ref="C114:C118"/>
    <mergeCell ref="D114:G114"/>
    <mergeCell ref="H114:K114"/>
    <mergeCell ref="L114:S114"/>
    <mergeCell ref="T114:U114"/>
    <mergeCell ref="V114:W114"/>
    <mergeCell ref="X114:Z114"/>
    <mergeCell ref="D115:G118"/>
    <mergeCell ref="H115:K116"/>
    <mergeCell ref="L115:S115"/>
    <mergeCell ref="T115:U115"/>
    <mergeCell ref="V115:W115"/>
    <mergeCell ref="X115:Z115"/>
    <mergeCell ref="L116:S116"/>
    <mergeCell ref="T116:U116"/>
    <mergeCell ref="V116:W116"/>
    <mergeCell ref="X116:Z116"/>
    <mergeCell ref="V117:W117"/>
    <mergeCell ref="X117:Z117"/>
    <mergeCell ref="V112:W112"/>
    <mergeCell ref="X112:Z112"/>
    <mergeCell ref="AA112:AC112"/>
    <mergeCell ref="H111:H112"/>
    <mergeCell ref="I111:I112"/>
    <mergeCell ref="J111:J112"/>
    <mergeCell ref="K111:K112"/>
    <mergeCell ref="L111:S111"/>
    <mergeCell ref="T111:U111"/>
    <mergeCell ref="C106:AA106"/>
    <mergeCell ref="B108:B112"/>
    <mergeCell ref="C108:C112"/>
    <mergeCell ref="D108:G108"/>
    <mergeCell ref="H108:K108"/>
    <mergeCell ref="L108:S108"/>
    <mergeCell ref="T108:U108"/>
    <mergeCell ref="V108:W108"/>
    <mergeCell ref="X108:Z108"/>
    <mergeCell ref="D109:G112"/>
    <mergeCell ref="H109:K110"/>
    <mergeCell ref="L109:S109"/>
    <mergeCell ref="T109:U109"/>
    <mergeCell ref="V109:W109"/>
    <mergeCell ref="X109:Z109"/>
    <mergeCell ref="L110:S110"/>
    <mergeCell ref="T110:U110"/>
    <mergeCell ref="V110:W110"/>
    <mergeCell ref="X110:Z110"/>
    <mergeCell ref="V111:W111"/>
    <mergeCell ref="X111:Z111"/>
    <mergeCell ref="AA111:AD111"/>
    <mergeCell ref="L112:S112"/>
    <mergeCell ref="T112:U112"/>
    <mergeCell ref="D104:L104"/>
    <mergeCell ref="M104:O104"/>
    <mergeCell ref="P104:S104"/>
    <mergeCell ref="D105:L105"/>
    <mergeCell ref="M105:O105"/>
    <mergeCell ref="P105:S105"/>
    <mergeCell ref="B99:J99"/>
    <mergeCell ref="C100:V100"/>
    <mergeCell ref="B102:B105"/>
    <mergeCell ref="D102:L102"/>
    <mergeCell ref="M102:O102"/>
    <mergeCell ref="P102:S102"/>
    <mergeCell ref="E103:H103"/>
    <mergeCell ref="I103:J103"/>
    <mergeCell ref="M103:O103"/>
    <mergeCell ref="P103:S103"/>
    <mergeCell ref="B96:B97"/>
    <mergeCell ref="C96:E97"/>
    <mergeCell ref="F96:I97"/>
    <mergeCell ref="J96:AE96"/>
    <mergeCell ref="J97:AE97"/>
    <mergeCell ref="J98:AE98"/>
    <mergeCell ref="C93:X93"/>
    <mergeCell ref="C94:E94"/>
    <mergeCell ref="F94:I94"/>
    <mergeCell ref="K94:N94"/>
    <mergeCell ref="O94:T94"/>
    <mergeCell ref="U94:AF94"/>
    <mergeCell ref="M88:O88"/>
    <mergeCell ref="D89:L89"/>
    <mergeCell ref="M89:O89"/>
    <mergeCell ref="D90:L90"/>
    <mergeCell ref="M90:O90"/>
    <mergeCell ref="B92:K92"/>
    <mergeCell ref="AB80:AD80"/>
    <mergeCell ref="C82:T82"/>
    <mergeCell ref="U82:V82"/>
    <mergeCell ref="B84:H84"/>
    <mergeCell ref="C85:V85"/>
    <mergeCell ref="B87:B90"/>
    <mergeCell ref="D87:L87"/>
    <mergeCell ref="M87:O87"/>
    <mergeCell ref="E88:H88"/>
    <mergeCell ref="I88:J88"/>
    <mergeCell ref="C76:C80"/>
    <mergeCell ref="D80:G80"/>
    <mergeCell ref="H80:J80"/>
    <mergeCell ref="L80:N80"/>
    <mergeCell ref="P80:R80"/>
    <mergeCell ref="T80:V80"/>
    <mergeCell ref="X80:Z80"/>
    <mergeCell ref="D79:E79"/>
    <mergeCell ref="F79:G79"/>
    <mergeCell ref="H79:I79"/>
    <mergeCell ref="L79:M79"/>
    <mergeCell ref="D78:E78"/>
    <mergeCell ref="F78:G78"/>
    <mergeCell ref="H78:I78"/>
    <mergeCell ref="L78:M78"/>
    <mergeCell ref="P78:Q78"/>
    <mergeCell ref="T78:U78"/>
    <mergeCell ref="X78:Y78"/>
    <mergeCell ref="AB78:AC78"/>
    <mergeCell ref="P79:Q79"/>
    <mergeCell ref="T79:U79"/>
    <mergeCell ref="X79:Y79"/>
    <mergeCell ref="AB79:AC79"/>
    <mergeCell ref="T76:U76"/>
    <mergeCell ref="X76:Y76"/>
    <mergeCell ref="AB76:AC76"/>
    <mergeCell ref="AB77:AC77"/>
    <mergeCell ref="D77:E77"/>
    <mergeCell ref="F77:G77"/>
    <mergeCell ref="H77:I77"/>
    <mergeCell ref="L77:M77"/>
    <mergeCell ref="P77:Q77"/>
    <mergeCell ref="T77:U77"/>
    <mergeCell ref="X77:Y77"/>
    <mergeCell ref="D76:E76"/>
    <mergeCell ref="F76:G76"/>
    <mergeCell ref="H76:I76"/>
    <mergeCell ref="L76:M76"/>
    <mergeCell ref="P76:Q76"/>
    <mergeCell ref="T73:U73"/>
    <mergeCell ref="X73:Y73"/>
    <mergeCell ref="AB73:AC73"/>
    <mergeCell ref="X74:Y74"/>
    <mergeCell ref="AB74:AC74"/>
    <mergeCell ref="D75:G75"/>
    <mergeCell ref="H75:J75"/>
    <mergeCell ref="L75:N75"/>
    <mergeCell ref="P75:R75"/>
    <mergeCell ref="T75:V75"/>
    <mergeCell ref="X75:Z75"/>
    <mergeCell ref="AB75:AD75"/>
    <mergeCell ref="D74:E74"/>
    <mergeCell ref="F74:G74"/>
    <mergeCell ref="H74:I74"/>
    <mergeCell ref="L74:M74"/>
    <mergeCell ref="P74:Q74"/>
    <mergeCell ref="T74:U74"/>
    <mergeCell ref="T71:U71"/>
    <mergeCell ref="X71:Y71"/>
    <mergeCell ref="AB71:AC71"/>
    <mergeCell ref="D72:E72"/>
    <mergeCell ref="F72:G72"/>
    <mergeCell ref="H72:I72"/>
    <mergeCell ref="L72:M72"/>
    <mergeCell ref="P72:Q72"/>
    <mergeCell ref="T72:U72"/>
    <mergeCell ref="X72:Y72"/>
    <mergeCell ref="AB72:AC72"/>
    <mergeCell ref="C71:C75"/>
    <mergeCell ref="D71:E71"/>
    <mergeCell ref="F71:G71"/>
    <mergeCell ref="H71:I71"/>
    <mergeCell ref="L71:M71"/>
    <mergeCell ref="P71:Q71"/>
    <mergeCell ref="C67:C70"/>
    <mergeCell ref="D70:E70"/>
    <mergeCell ref="F70:G70"/>
    <mergeCell ref="H70:I70"/>
    <mergeCell ref="L70:M70"/>
    <mergeCell ref="D73:E73"/>
    <mergeCell ref="F73:G73"/>
    <mergeCell ref="H73:I73"/>
    <mergeCell ref="L73:M73"/>
    <mergeCell ref="P73:Q73"/>
    <mergeCell ref="D69:E69"/>
    <mergeCell ref="F69:G69"/>
    <mergeCell ref="H69:I69"/>
    <mergeCell ref="L69:M69"/>
    <mergeCell ref="P69:Q69"/>
    <mergeCell ref="D68:E68"/>
    <mergeCell ref="F68:G68"/>
    <mergeCell ref="H68:I68"/>
    <mergeCell ref="T69:U69"/>
    <mergeCell ref="X69:Y69"/>
    <mergeCell ref="AB69:AC69"/>
    <mergeCell ref="P70:Q70"/>
    <mergeCell ref="T70:U70"/>
    <mergeCell ref="X70:Y70"/>
    <mergeCell ref="AB70:AC70"/>
    <mergeCell ref="AB67:AC67"/>
    <mergeCell ref="AF67:AG67"/>
    <mergeCell ref="AB68:AC68"/>
    <mergeCell ref="L68:M68"/>
    <mergeCell ref="P68:Q68"/>
    <mergeCell ref="T68:U68"/>
    <mergeCell ref="D67:E67"/>
    <mergeCell ref="F67:G67"/>
    <mergeCell ref="H67:I67"/>
    <mergeCell ref="L67:M67"/>
    <mergeCell ref="P67:Q67"/>
    <mergeCell ref="X68:Y68"/>
    <mergeCell ref="C63:D63"/>
    <mergeCell ref="M63:N63"/>
    <mergeCell ref="V63:AE63"/>
    <mergeCell ref="B65:B80"/>
    <mergeCell ref="I65:J65"/>
    <mergeCell ref="M65:N65"/>
    <mergeCell ref="Q65:R65"/>
    <mergeCell ref="U65:V65"/>
    <mergeCell ref="Y65:Z65"/>
    <mergeCell ref="AC65:AD65"/>
    <mergeCell ref="T66:U66"/>
    <mergeCell ref="V66:W66"/>
    <mergeCell ref="X66:Y66"/>
    <mergeCell ref="Z66:AA66"/>
    <mergeCell ref="AB66:AC66"/>
    <mergeCell ref="AD66:AE66"/>
    <mergeCell ref="H66:I66"/>
    <mergeCell ref="J66:K66"/>
    <mergeCell ref="L66:M66"/>
    <mergeCell ref="N66:O66"/>
    <mergeCell ref="P66:Q66"/>
    <mergeCell ref="R66:S66"/>
    <mergeCell ref="T67:U67"/>
    <mergeCell ref="X67:Y67"/>
    <mergeCell ref="C58:AC58"/>
    <mergeCell ref="B60:B61"/>
    <mergeCell ref="C60:G61"/>
    <mergeCell ref="H60:K61"/>
    <mergeCell ref="L60:AA60"/>
    <mergeCell ref="L61:AA61"/>
    <mergeCell ref="C53:T53"/>
    <mergeCell ref="U53:V53"/>
    <mergeCell ref="C55:T55"/>
    <mergeCell ref="U55:V55"/>
    <mergeCell ref="AC56:AI56"/>
    <mergeCell ref="B57:G57"/>
    <mergeCell ref="H57:AA57"/>
    <mergeCell ref="C51:T51"/>
    <mergeCell ref="U51:V51"/>
    <mergeCell ref="AA47:AB47"/>
    <mergeCell ref="AC47:AD47"/>
    <mergeCell ref="AE47:AF47"/>
    <mergeCell ref="D48:L48"/>
    <mergeCell ref="M48:O48"/>
    <mergeCell ref="P48:R48"/>
    <mergeCell ref="S48:V48"/>
    <mergeCell ref="X48:Z48"/>
    <mergeCell ref="AA48:AB48"/>
    <mergeCell ref="AC48:AD48"/>
    <mergeCell ref="E47:H47"/>
    <mergeCell ref="I47:J47"/>
    <mergeCell ref="M47:O47"/>
    <mergeCell ref="P47:R47"/>
    <mergeCell ref="S47:V47"/>
    <mergeCell ref="X47:Z47"/>
    <mergeCell ref="AE39:AF39"/>
    <mergeCell ref="C41:U41"/>
    <mergeCell ref="V41:W41"/>
    <mergeCell ref="B43:L43"/>
    <mergeCell ref="C44:V44"/>
    <mergeCell ref="B46:B49"/>
    <mergeCell ref="D46:L46"/>
    <mergeCell ref="M46:O46"/>
    <mergeCell ref="P46:R46"/>
    <mergeCell ref="S46:V46"/>
    <mergeCell ref="S39:T39"/>
    <mergeCell ref="U39:V39"/>
    <mergeCell ref="W39:X39"/>
    <mergeCell ref="Y39:Z39"/>
    <mergeCell ref="AA39:AB39"/>
    <mergeCell ref="AC39:AD39"/>
    <mergeCell ref="AE48:AF48"/>
    <mergeCell ref="D49:L49"/>
    <mergeCell ref="M49:O49"/>
    <mergeCell ref="P49:R49"/>
    <mergeCell ref="S49:V49"/>
    <mergeCell ref="C39:D39"/>
    <mergeCell ref="E39:F39"/>
    <mergeCell ref="G39:H39"/>
    <mergeCell ref="I39:J39"/>
    <mergeCell ref="K39:L39"/>
    <mergeCell ref="M39:N39"/>
    <mergeCell ref="O39:P39"/>
    <mergeCell ref="Q39:R39"/>
    <mergeCell ref="Q38:R38"/>
    <mergeCell ref="AE37:AF37"/>
    <mergeCell ref="C38:D38"/>
    <mergeCell ref="E38:F38"/>
    <mergeCell ref="G38:H38"/>
    <mergeCell ref="I38:J38"/>
    <mergeCell ref="K38:L38"/>
    <mergeCell ref="M38:N38"/>
    <mergeCell ref="O38:P38"/>
    <mergeCell ref="O37:P37"/>
    <mergeCell ref="Q37:R37"/>
    <mergeCell ref="S37:T37"/>
    <mergeCell ref="U37:V37"/>
    <mergeCell ref="W37:X37"/>
    <mergeCell ref="Y37:Z37"/>
    <mergeCell ref="AC38:AD38"/>
    <mergeCell ref="AE38:AF38"/>
    <mergeCell ref="S38:T38"/>
    <mergeCell ref="U38:V38"/>
    <mergeCell ref="W38:X38"/>
    <mergeCell ref="Y38:Z38"/>
    <mergeCell ref="AA38:AB38"/>
    <mergeCell ref="C37:D37"/>
    <mergeCell ref="E37:F37"/>
    <mergeCell ref="G37:H37"/>
    <mergeCell ref="I37:J37"/>
    <mergeCell ref="K37:L37"/>
    <mergeCell ref="M37:N37"/>
    <mergeCell ref="C35:D36"/>
    <mergeCell ref="AA37:AB37"/>
    <mergeCell ref="AC37:AD37"/>
    <mergeCell ref="Y35:AB35"/>
    <mergeCell ref="AC35:AF35"/>
    <mergeCell ref="E36:F36"/>
    <mergeCell ref="G36:H36"/>
    <mergeCell ref="I36:J36"/>
    <mergeCell ref="K36:L36"/>
    <mergeCell ref="M36:N36"/>
    <mergeCell ref="O36:P36"/>
    <mergeCell ref="Q36:R36"/>
    <mergeCell ref="S36:T36"/>
    <mergeCell ref="E35:H35"/>
    <mergeCell ref="I35:L35"/>
    <mergeCell ref="M35:P35"/>
    <mergeCell ref="Q35:T35"/>
    <mergeCell ref="U35:X35"/>
    <mergeCell ref="U36:V36"/>
    <mergeCell ref="W36:X36"/>
    <mergeCell ref="Y36:Z36"/>
    <mergeCell ref="AA36:AB36"/>
    <mergeCell ref="AC36:AD36"/>
    <mergeCell ref="AE36:AF36"/>
    <mergeCell ref="B32:B33"/>
    <mergeCell ref="C32:E33"/>
    <mergeCell ref="F32:G33"/>
    <mergeCell ref="H32:H33"/>
    <mergeCell ref="I32:I33"/>
    <mergeCell ref="C27:E27"/>
    <mergeCell ref="G27:H27"/>
    <mergeCell ref="N27:Q27"/>
    <mergeCell ref="R27:X27"/>
    <mergeCell ref="C28:E28"/>
    <mergeCell ref="F28:S28"/>
    <mergeCell ref="J32:L33"/>
    <mergeCell ref="M32:N33"/>
    <mergeCell ref="O32:O33"/>
    <mergeCell ref="P32:P33"/>
    <mergeCell ref="Q32:AB32"/>
    <mergeCell ref="Q33:AB33"/>
    <mergeCell ref="C29:E29"/>
    <mergeCell ref="F29:S29"/>
    <mergeCell ref="C30:E30"/>
    <mergeCell ref="F30:I30"/>
    <mergeCell ref="J30:K30"/>
    <mergeCell ref="C24:E24"/>
    <mergeCell ref="F24:I24"/>
    <mergeCell ref="J24:U24"/>
    <mergeCell ref="M25:N25"/>
    <mergeCell ref="B26:L26"/>
    <mergeCell ref="N26:Y26"/>
    <mergeCell ref="K20:M20"/>
    <mergeCell ref="O20:Q20"/>
    <mergeCell ref="U20:V20"/>
    <mergeCell ref="C21:E21"/>
    <mergeCell ref="J21:AB21"/>
    <mergeCell ref="C22:E22"/>
    <mergeCell ref="G22:H22"/>
    <mergeCell ref="C18:X18"/>
    <mergeCell ref="C19:E19"/>
    <mergeCell ref="G19:H19"/>
    <mergeCell ref="J19:K19"/>
    <mergeCell ref="M19:N19"/>
    <mergeCell ref="O19:P19"/>
    <mergeCell ref="Q19:R19"/>
    <mergeCell ref="T19:U19"/>
    <mergeCell ref="W19:X19"/>
    <mergeCell ref="C15:X15"/>
    <mergeCell ref="C16:E16"/>
    <mergeCell ref="I16:J16"/>
    <mergeCell ref="L16:M16"/>
    <mergeCell ref="O16:X16"/>
    <mergeCell ref="C17:E17"/>
    <mergeCell ref="I17:J17"/>
    <mergeCell ref="L17:M17"/>
    <mergeCell ref="O17:X17"/>
    <mergeCell ref="B13:B14"/>
    <mergeCell ref="C13:E14"/>
    <mergeCell ref="F13:M13"/>
    <mergeCell ref="N13:P14"/>
    <mergeCell ref="Q13:X13"/>
    <mergeCell ref="F14:M14"/>
    <mergeCell ref="Q14:X14"/>
    <mergeCell ref="K6:L6"/>
    <mergeCell ref="B8:X8"/>
    <mergeCell ref="C9:U9"/>
    <mergeCell ref="V9:W9"/>
    <mergeCell ref="C11:E11"/>
    <mergeCell ref="F11:X11"/>
    <mergeCell ref="F1:AC2"/>
    <mergeCell ref="B2:E3"/>
    <mergeCell ref="AD2:AE2"/>
    <mergeCell ref="AF2:AG2"/>
    <mergeCell ref="N4:AG6"/>
    <mergeCell ref="B5:C6"/>
    <mergeCell ref="D5:G6"/>
    <mergeCell ref="K5:L5"/>
    <mergeCell ref="C12:AE12"/>
  </mergeCells>
  <phoneticPr fontId="3"/>
  <conditionalFormatting sqref="H71:J75">
    <cfRule type="expression" dxfId="36" priority="16">
      <formula>$Z$26&lt;&gt;""</formula>
    </cfRule>
  </conditionalFormatting>
  <conditionalFormatting sqref="H76:J80">
    <cfRule type="expression" dxfId="35" priority="15">
      <formula>$Z$27&lt;&gt;""</formula>
    </cfRule>
  </conditionalFormatting>
  <conditionalFormatting sqref="L67:N70">
    <cfRule type="expression" dxfId="34" priority="14">
      <formula>$AA$25&lt;&gt;""</formula>
    </cfRule>
  </conditionalFormatting>
  <conditionalFormatting sqref="L71:N75">
    <cfRule type="expression" dxfId="33" priority="13">
      <formula>$AA$26&lt;&gt;""</formula>
    </cfRule>
  </conditionalFormatting>
  <conditionalFormatting sqref="L76:N80">
    <cfRule type="expression" dxfId="32" priority="12">
      <formula>$AA$27&lt;&gt;""</formula>
    </cfRule>
  </conditionalFormatting>
  <conditionalFormatting sqref="P67:R70">
    <cfRule type="expression" dxfId="31" priority="11">
      <formula>$AB$25&lt;&gt;""</formula>
    </cfRule>
  </conditionalFormatting>
  <conditionalFormatting sqref="P71:R75">
    <cfRule type="expression" dxfId="30" priority="10">
      <formula>$AB$26&lt;&gt;""</formula>
    </cfRule>
  </conditionalFormatting>
  <conditionalFormatting sqref="P76:R80">
    <cfRule type="expression" dxfId="29" priority="9">
      <formula>$AB$27&lt;&gt;""</formula>
    </cfRule>
  </conditionalFormatting>
  <conditionalFormatting sqref="T67:V70">
    <cfRule type="expression" dxfId="28" priority="8">
      <formula>$AC$25&lt;&gt;""</formula>
    </cfRule>
  </conditionalFormatting>
  <conditionalFormatting sqref="T71:V75">
    <cfRule type="expression" dxfId="27" priority="7">
      <formula>$AC$26&lt;&gt;""</formula>
    </cfRule>
  </conditionalFormatting>
  <conditionalFormatting sqref="T76:V80">
    <cfRule type="expression" dxfId="26" priority="6">
      <formula>$AC$27&lt;&gt;""</formula>
    </cfRule>
  </conditionalFormatting>
  <conditionalFormatting sqref="X67:Z70">
    <cfRule type="expression" dxfId="25" priority="5">
      <formula>$AD$25&lt;&gt;""</formula>
    </cfRule>
  </conditionalFormatting>
  <conditionalFormatting sqref="X71:Z75">
    <cfRule type="expression" dxfId="24" priority="4">
      <formula>$AD$26&lt;&gt;""</formula>
    </cfRule>
  </conditionalFormatting>
  <conditionalFormatting sqref="X76:Z80">
    <cfRule type="expression" dxfId="23" priority="3">
      <formula>$AD$27&lt;&gt;""</formula>
    </cfRule>
  </conditionalFormatting>
  <conditionalFormatting sqref="AB67:AD70">
    <cfRule type="expression" dxfId="22" priority="2">
      <formula>$AE$25&lt;&gt;""</formula>
    </cfRule>
  </conditionalFormatting>
  <conditionalFormatting sqref="AB71:AD75">
    <cfRule type="expression" dxfId="21" priority="1">
      <formula>$AE$26&lt;&gt;""</formula>
    </cfRule>
  </conditionalFormatting>
  <dataValidations count="17">
    <dataValidation type="list" allowBlank="1" showInputMessage="1" showErrorMessage="1" sqref="F24:I24" xr:uid="{5FC372AE-5E86-4CF9-829F-21ABE49D217A}">
      <formula1>"生活館,ロッジ"</formula1>
    </dataValidation>
    <dataValidation type="list" imeMode="disabled" allowBlank="1" showInputMessage="1" showErrorMessage="1" sqref="J153:J154 J147:J148 J117:J118 J123:J124 J129:J130 J135:J136 J141:J142 J111:J112" xr:uid="{150BCE26-A0E7-41BA-8EF7-9B60DC8BBD20}">
      <formula1>"00,05,10,15,20,25,30,35,40,45,50,55"</formula1>
    </dataValidation>
    <dataValidation type="list" allowBlank="1" showInputMessage="1" showErrorMessage="1" sqref="L81:N81 L50:N50 L52:N52 M47:M49 M88:M90 M103:M105 L10:N10 L23:N23" xr:uid="{AB69515B-9BF3-4D47-AF51-BD08080930C7}">
      <formula1>"現金,振込"</formula1>
    </dataValidation>
    <dataValidation type="list" allowBlank="1" showInputMessage="1" showErrorMessage="1" sqref="O94" xr:uid="{AC86FF55-5F70-4F23-8EB1-54ABA9967D43}">
      <formula1>"自然の家の食器を利用,使い捨て食器を購入,食器を持参"</formula1>
    </dataValidation>
    <dataValidation type="list" imeMode="disabled" allowBlank="1" showInputMessage="1" showErrorMessage="1" sqref="H109 H151 H139 H127 H121 H115 H133 H145" xr:uid="{7EE7815E-D324-48E7-BDF4-B1A3C814769C}">
      <formula1>$C$20:$H$20</formula1>
    </dataValidation>
    <dataValidation type="list" allowBlank="1" showInputMessage="1" showErrorMessage="1" sqref="V41:W41 U51:V51 U53:V55 U82:V83 V9:W9" xr:uid="{932F3B9C-0FEF-4BF3-AFA3-DE227A973EC7}">
      <formula1>"OK"</formula1>
    </dataValidation>
    <dataValidation type="list" allowBlank="1" showInputMessage="1" showErrorMessage="1" sqref="U34:X34" xr:uid="{9D234694-631B-45B5-8419-8AB278B65C75}">
      <formula1>"する,しない"</formula1>
    </dataValidation>
    <dataValidation type="list" allowBlank="1" showInputMessage="1" showErrorMessage="1" sqref="I47 I88:J88 I103" xr:uid="{E542B738-3D01-417D-83B3-97C62FE58C6B}">
      <formula1>"○"</formula1>
    </dataValidation>
    <dataValidation type="list" imeMode="disabled" allowBlank="1" showInputMessage="1" showErrorMessage="1" sqref="F21" xr:uid="{C21D1F67-E726-4CD3-A35D-738356BFF984}">
      <formula1>"0,1,2,3,4,5"</formula1>
    </dataValidation>
    <dataValidation type="list" imeMode="disabled" allowBlank="1" showInputMessage="1" showErrorMessage="1" sqref="Q22" xr:uid="{7B37BEE5-409C-4B39-8B9A-B934A73EBFBC}">
      <formula1>"9,10,11,13,14,15,16"</formula1>
    </dataValidation>
    <dataValidation type="list" imeMode="disabled" allowBlank="1" showInputMessage="1" showErrorMessage="1" sqref="AA22" xr:uid="{0E9E8278-7DA4-4F70-8CBF-4BF6D3C69F15}">
      <formula1>"9,10,11,12,13,14,15,16,17"</formula1>
    </dataValidation>
    <dataValidation imeMode="disabled" allowBlank="1" showInputMessage="1" showErrorMessage="1" sqref="U141:U142 W153:W154 V151:V154 AD74 O23:Q23 T19:U19 Q19:R19 O10:Q10 I16:J17 G16:G17 L67:L80 P67:P80 R74 U67:V73 G19:H19 J19:K19 M19:N19 T109:T112 J67:J74 H71:H80 I71:I74 I76:J79 U76:V78 AC76:AD78 Q67:R73 Q76:R78 R79 V79 AB67:AB80 T67:T80 V74 X67:X80 AC67:AD73 P47:R49 O50:Q50 U145 O81:Q81 H21 Y76:Y78 Z76:Z79 Y67:Y73 Z67:Z74 N76:N79 M76:M78 N67:N74 M67:M73 V22 G27 F34:G34 F32 M32 M34:N34 O52:Q52 W111:W112 U115 U121 U127 U133 U139 V109:V112 U151 U109 U111:U112 T115:T118 W117:W118 W115 T121:T124 W123:W124 W121 T127:T130 W129:W130 W127 T133:T136 W135:W136 W133 T139:T142 W141:W142 W139 T145:T148 W147:W148 W145 U153:U154 T151:T154 W151 W109 V115:V118 U147:U148 V121:V124 U117:U118 V127:V130 U123:U124 V133:V136 U129:U130 V139:V142 U135:U136 V145:V148 W19:X19 G22:H22 T22 AA37:AB38 E37:M38 O37:Y38" xr:uid="{90086BBE-4CB9-4342-BEB5-E7FA7FD64CFA}"/>
    <dataValidation type="list" imeMode="disabled" allowBlank="1" showInputMessage="1" showErrorMessage="1" sqref="H117 H111 H141 H123 H129 H135 H147 H153" xr:uid="{D3E16F41-DCFD-44C9-AEEC-D7A248EC19B2}">
      <formula1>"　,8,9,10,11,12,13,14,15,16,17,18,19,20,21,22"</formula1>
    </dataValidation>
    <dataValidation type="list" allowBlank="1" showInputMessage="1" showErrorMessage="1" sqref="F96 H60 F30:I30" xr:uid="{B660E8DD-D521-446A-BDB9-43CC3BF38563}">
      <formula1>"あり,なし"</formula1>
    </dataValidation>
    <dataValidation type="list" imeMode="disabled" allowBlank="1" showInputMessage="1" showErrorMessage="1" sqref="L22 L27" xr:uid="{5797F7FA-69AA-4A56-BE25-DCB8E7518101}">
      <formula1>"1,2,3,4,5,6,7,8,9,10,11,12,13,14,15,16,17,18,19,20,21,22,23,24,25,26,27,28,29,30,31"</formula1>
    </dataValidation>
    <dataValidation type="list" imeMode="disabled" allowBlank="1" showInputMessage="1" showErrorMessage="1" sqref="J22 J27" xr:uid="{D3215690-CCED-4E02-A7EE-60E8ABD99B0B}">
      <formula1>"1,2,3,4,5,6,7,8,9,10,11,12"</formula1>
    </dataValidation>
    <dataValidation type="list" allowBlank="1" showInputMessage="1" showErrorMessage="1" sqref="N16:N17" xr:uid="{00D0BBF7-271F-4831-B6E4-1C5B0AD2C1DB}">
      <formula1>"県,都,道,府"</formula1>
    </dataValidation>
  </dataValidations>
  <pageMargins left="0.70866141732283472" right="0.70866141732283472" top="0.74803149606299213" bottom="0.74803149606299213" header="0.31496062992125984" footer="0.31496062992125984"/>
  <pageSetup paperSize="9" scale="38"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FA72-8C4A-40D8-A46D-773426D092B0}">
  <sheetPr>
    <tabColor rgb="FFFF0000"/>
    <pageSetUpPr fitToPage="1"/>
  </sheetPr>
  <dimension ref="B1:BC97"/>
  <sheetViews>
    <sheetView showGridLines="0" view="pageBreakPreview" zoomScale="55" zoomScaleNormal="75" zoomScaleSheetLayoutView="55" zoomScalePageLayoutView="59" workbookViewId="0">
      <pane ySplit="7" topLeftCell="A8" activePane="bottomLeft" state="frozen"/>
      <selection activeCell="F32" sqref="F32:G33"/>
      <selection pane="bottomLeft" activeCell="U22" sqref="U22:Y22"/>
    </sheetView>
  </sheetViews>
  <sheetFormatPr defaultRowHeight="18.75"/>
  <cols>
    <col min="1" max="1" width="0.375" style="113" customWidth="1"/>
    <col min="2" max="2" width="5.5" style="113" customWidth="1"/>
    <col min="3" max="38" width="5.125" style="113" customWidth="1"/>
    <col min="39" max="39" width="3.125" style="113" customWidth="1"/>
    <col min="40" max="40" width="2.125" style="113" customWidth="1"/>
    <col min="41" max="41" width="5.125" style="113" customWidth="1"/>
    <col min="42" max="42" width="5" style="113" customWidth="1"/>
    <col min="43" max="43" width="1.25" style="113" customWidth="1"/>
    <col min="44" max="44" width="3.875" style="113" customWidth="1"/>
    <col min="45" max="45" width="1.375" style="113" customWidth="1"/>
    <col min="46" max="47" width="5.125" style="113" customWidth="1"/>
    <col min="48" max="16384" width="9" style="113"/>
  </cols>
  <sheetData>
    <row r="1" spans="2:55" ht="2.25" customHeight="1" thickBot="1">
      <c r="B1" s="112"/>
      <c r="C1" s="112"/>
      <c r="D1" s="112"/>
      <c r="E1" s="112"/>
      <c r="F1" s="112"/>
      <c r="G1" s="112"/>
      <c r="H1" s="112"/>
      <c r="I1" s="112"/>
      <c r="J1" s="112"/>
      <c r="M1" s="112"/>
      <c r="N1" s="112"/>
      <c r="R1" s="112"/>
      <c r="S1" s="112"/>
      <c r="W1" s="112"/>
      <c r="X1" s="112"/>
      <c r="AB1" s="112"/>
      <c r="AC1" s="112"/>
      <c r="AG1" s="112"/>
      <c r="AH1" s="112"/>
      <c r="AI1" s="694" t="s">
        <v>59</v>
      </c>
      <c r="AJ1" s="694"/>
      <c r="AK1" s="694"/>
      <c r="AL1" s="694"/>
      <c r="AM1" s="695" t="str">
        <f>IF(入力ページ!F21&gt;=3,"2","1")</f>
        <v>1</v>
      </c>
      <c r="AN1" s="695"/>
      <c r="AO1" s="696" t="s">
        <v>60</v>
      </c>
      <c r="AP1" s="696"/>
      <c r="AQ1" s="696"/>
      <c r="AS1" s="114"/>
      <c r="AT1" s="114"/>
      <c r="AU1" s="114"/>
    </row>
    <row r="2" spans="2:55" ht="18.75" customHeight="1" thickBot="1">
      <c r="B2" s="697" t="s">
        <v>61</v>
      </c>
      <c r="C2" s="698"/>
      <c r="D2" s="699"/>
      <c r="E2" s="703" t="str">
        <f>IF(AND(M2="○",P2="○",M3="○"),"ＯＫ","未完成")</f>
        <v>ＯＫ</v>
      </c>
      <c r="F2" s="703"/>
      <c r="G2" s="703"/>
      <c r="H2" s="703"/>
      <c r="I2" s="704"/>
      <c r="J2" s="707"/>
      <c r="K2" s="709" t="s">
        <v>62</v>
      </c>
      <c r="L2" s="710"/>
      <c r="M2" s="115" t="str">
        <f>IF(AND(B5="○",B6="○",Z5="○"),"○","×")</f>
        <v>○</v>
      </c>
      <c r="N2" s="711" t="s">
        <v>63</v>
      </c>
      <c r="O2" s="712"/>
      <c r="P2" s="116" t="str">
        <f>IF(AND(AJ12&lt;&gt;"",AM12&lt;&gt;"",AP12&lt;&gt;""),"○","×")</f>
        <v>○</v>
      </c>
      <c r="Q2" s="713" t="s">
        <v>64</v>
      </c>
      <c r="R2" s="714"/>
      <c r="S2" s="714"/>
      <c r="T2" s="714"/>
      <c r="U2" s="714"/>
      <c r="V2" s="714"/>
      <c r="W2" s="714"/>
      <c r="X2" s="714"/>
      <c r="Y2" s="714"/>
      <c r="Z2" s="714"/>
      <c r="AA2" s="714"/>
      <c r="AB2" s="714"/>
      <c r="AC2" s="714"/>
      <c r="AD2" s="714"/>
      <c r="AE2" s="714"/>
      <c r="AF2" s="714"/>
      <c r="AG2" s="714"/>
      <c r="AH2" s="714"/>
      <c r="AI2" s="694"/>
      <c r="AJ2" s="694"/>
      <c r="AK2" s="694"/>
      <c r="AL2" s="694"/>
      <c r="AM2" s="695"/>
      <c r="AN2" s="695"/>
      <c r="AO2" s="696"/>
      <c r="AP2" s="696"/>
      <c r="AQ2" s="696"/>
      <c r="AR2" s="114"/>
      <c r="AZ2" s="117"/>
      <c r="BA2" s="117"/>
    </row>
    <row r="3" spans="2:55" ht="18.75" customHeight="1" thickBot="1">
      <c r="B3" s="700"/>
      <c r="C3" s="701"/>
      <c r="D3" s="702"/>
      <c r="E3" s="705"/>
      <c r="F3" s="705"/>
      <c r="G3" s="705"/>
      <c r="H3" s="705"/>
      <c r="I3" s="706"/>
      <c r="J3" s="708"/>
      <c r="K3" s="715" t="s">
        <v>65</v>
      </c>
      <c r="L3" s="716"/>
      <c r="M3" s="118" t="str">
        <f>AV9</f>
        <v>○</v>
      </c>
      <c r="N3" s="713" t="s">
        <v>66</v>
      </c>
      <c r="O3" s="714"/>
      <c r="P3" s="714"/>
      <c r="Q3" s="714"/>
      <c r="R3" s="714"/>
      <c r="S3" s="714"/>
      <c r="T3" s="714"/>
      <c r="U3" s="714"/>
      <c r="V3" s="714"/>
      <c r="W3" s="714"/>
      <c r="X3" s="714"/>
      <c r="Y3" s="714"/>
      <c r="Z3" s="714"/>
      <c r="AA3" s="714"/>
      <c r="AB3" s="714"/>
      <c r="AC3" s="714"/>
      <c r="AD3" s="714"/>
      <c r="AE3" s="714"/>
      <c r="AF3" s="714"/>
      <c r="AG3" s="714"/>
      <c r="AH3" s="714"/>
      <c r="AI3" s="714"/>
      <c r="AJ3" s="717" t="s">
        <v>67</v>
      </c>
      <c r="AK3" s="717"/>
      <c r="AL3" s="717"/>
      <c r="AM3" s="717"/>
      <c r="AN3" s="717"/>
      <c r="AO3" s="717"/>
      <c r="AP3" s="717"/>
      <c r="AQ3" s="717"/>
      <c r="AR3" s="717"/>
      <c r="AS3" s="717"/>
      <c r="AT3" s="717"/>
      <c r="AU3" s="119"/>
      <c r="AV3" s="120"/>
      <c r="AW3" s="120"/>
      <c r="AX3" s="120"/>
      <c r="AY3" s="120"/>
      <c r="AZ3" s="120"/>
      <c r="BA3" s="120"/>
      <c r="BB3" s="120"/>
    </row>
    <row r="4" spans="2:55" ht="23.25" customHeight="1">
      <c r="B4" s="718" t="s">
        <v>68</v>
      </c>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121"/>
      <c r="AD4" s="121"/>
      <c r="AE4" s="121"/>
      <c r="AF4" s="121"/>
      <c r="AG4" s="121"/>
      <c r="AH4" s="121"/>
      <c r="AI4" s="121"/>
      <c r="AJ4" s="717"/>
      <c r="AK4" s="717"/>
      <c r="AL4" s="717"/>
      <c r="AM4" s="717"/>
      <c r="AN4" s="717"/>
      <c r="AO4" s="717"/>
      <c r="AP4" s="717"/>
      <c r="AQ4" s="717"/>
      <c r="AR4" s="717"/>
      <c r="AS4" s="717"/>
      <c r="AT4" s="717"/>
      <c r="AU4" s="119"/>
      <c r="AV4" s="120"/>
      <c r="AW4" s="120"/>
      <c r="AX4" s="120"/>
      <c r="AY4" s="120"/>
      <c r="AZ4" s="120"/>
      <c r="BA4" s="120"/>
      <c r="BB4" s="120"/>
      <c r="BC4" s="120"/>
    </row>
    <row r="5" spans="2:55" customFormat="1" ht="30" customHeight="1">
      <c r="B5" s="14" t="str">
        <f>IF(W5="","×","○")</f>
        <v>○</v>
      </c>
      <c r="C5" s="722" t="s">
        <v>69</v>
      </c>
      <c r="D5" s="723"/>
      <c r="E5" s="723"/>
      <c r="F5" s="723"/>
      <c r="G5" s="723"/>
      <c r="H5" s="723"/>
      <c r="I5" s="723"/>
      <c r="J5" s="723"/>
      <c r="K5" s="723"/>
      <c r="L5" s="723"/>
      <c r="M5" s="723"/>
      <c r="N5" s="723"/>
      <c r="O5" s="723"/>
      <c r="P5" s="723"/>
      <c r="Q5" s="723"/>
      <c r="R5" s="723"/>
      <c r="S5" s="723"/>
      <c r="T5" s="723"/>
      <c r="U5" s="723"/>
      <c r="V5" s="724"/>
      <c r="W5" s="725" t="s">
        <v>220</v>
      </c>
      <c r="X5" s="726"/>
      <c r="Z5" s="729" t="str">
        <f>IF(OR(AC7="×",AE7="×",AG7="×",AI7="×",AK7="×",AM7="×"),"×","○")</f>
        <v>○</v>
      </c>
      <c r="AA5" s="730" t="s">
        <v>70</v>
      </c>
      <c r="AB5" s="731"/>
      <c r="AC5" s="720" t="s">
        <v>71</v>
      </c>
      <c r="AD5" s="721"/>
      <c r="AE5" s="719" t="str">
        <f>IF(入力ページ!H21&lt;2," ","２日目")</f>
        <v>２日目</v>
      </c>
      <c r="AF5" s="721"/>
      <c r="AG5" s="719" t="str">
        <f>IF(入力ページ!H21&lt;3," ","３日目")</f>
        <v xml:space="preserve"> </v>
      </c>
      <c r="AH5" s="721"/>
      <c r="AI5" s="719" t="str">
        <f>IF(入力ページ!H21&lt;4," ","４日目")</f>
        <v xml:space="preserve"> </v>
      </c>
      <c r="AJ5" s="719"/>
      <c r="AK5" s="720" t="str">
        <f>IF(入力ページ!H21&lt;5," ","５日目")</f>
        <v xml:space="preserve"> </v>
      </c>
      <c r="AL5" s="721"/>
      <c r="AM5" s="720" t="str">
        <f>IF(入力ページ!H21&lt;6," ","６日目")</f>
        <v xml:space="preserve"> </v>
      </c>
      <c r="AN5" s="719"/>
      <c r="AO5" s="721"/>
      <c r="AP5" s="122"/>
      <c r="AQ5" s="122"/>
      <c r="AR5" s="122"/>
      <c r="AS5" s="122"/>
      <c r="AT5" s="120"/>
      <c r="AU5" s="120"/>
      <c r="AV5" s="120"/>
      <c r="AW5" s="120"/>
      <c r="AX5" s="120"/>
      <c r="AY5" s="120"/>
      <c r="AZ5" s="120"/>
      <c r="BA5" s="120"/>
      <c r="BB5" s="120"/>
      <c r="BC5" s="120"/>
    </row>
    <row r="6" spans="2:55" customFormat="1" ht="33.75" customHeight="1">
      <c r="B6" s="14" t="str">
        <f>IF(AND(入力ページ!F21&lt;&gt;0,W6=""),"×","○")</f>
        <v>○</v>
      </c>
      <c r="C6" s="722" t="s">
        <v>72</v>
      </c>
      <c r="D6" s="723"/>
      <c r="E6" s="723"/>
      <c r="F6" s="723"/>
      <c r="G6" s="723"/>
      <c r="H6" s="723"/>
      <c r="I6" s="723"/>
      <c r="J6" s="723"/>
      <c r="K6" s="723"/>
      <c r="L6" s="723"/>
      <c r="M6" s="723"/>
      <c r="N6" s="723"/>
      <c r="O6" s="723"/>
      <c r="P6" s="723"/>
      <c r="Q6" s="723"/>
      <c r="R6" s="723"/>
      <c r="S6" s="723"/>
      <c r="T6" s="723"/>
      <c r="U6" s="723"/>
      <c r="V6" s="724"/>
      <c r="W6" s="725" t="s">
        <v>220</v>
      </c>
      <c r="X6" s="726"/>
      <c r="Z6" s="729"/>
      <c r="AA6" s="732"/>
      <c r="AB6" s="733"/>
      <c r="AC6" s="727" t="s">
        <v>256</v>
      </c>
      <c r="AD6" s="728"/>
      <c r="AE6" s="727" t="s">
        <v>256</v>
      </c>
      <c r="AF6" s="728"/>
      <c r="AG6" s="727"/>
      <c r="AH6" s="728"/>
      <c r="AI6" s="727"/>
      <c r="AJ6" s="728"/>
      <c r="AK6" s="727"/>
      <c r="AL6" s="728"/>
      <c r="AM6" s="734"/>
      <c r="AN6" s="735"/>
      <c r="AO6" s="736"/>
      <c r="AP6" s="123"/>
      <c r="AQ6" s="122"/>
      <c r="AR6" s="122"/>
      <c r="AS6" s="122"/>
    </row>
    <row r="7" spans="2:55" customFormat="1" ht="2.25" customHeight="1">
      <c r="M7" s="124"/>
      <c r="N7" s="124"/>
      <c r="O7" s="124"/>
      <c r="P7" s="124"/>
      <c r="Q7" s="124"/>
      <c r="R7" s="124"/>
      <c r="S7" s="124"/>
      <c r="T7" s="124"/>
      <c r="U7" s="124"/>
      <c r="V7" s="124"/>
      <c r="W7" s="124"/>
      <c r="X7" s="124"/>
      <c r="Y7" s="124"/>
      <c r="Z7" s="124"/>
      <c r="AA7" s="125"/>
      <c r="AB7" s="124"/>
      <c r="AC7" s="126" t="str">
        <f>IF(AC6="","×","○")</f>
        <v>○</v>
      </c>
      <c r="AD7" s="127"/>
      <c r="AE7" s="126" t="str">
        <f>IF(OR(AND(AE5=" ",AE6=""),AND(AE5&lt;&gt;"",AE6&lt;&gt;"")),"○","×")</f>
        <v>○</v>
      </c>
      <c r="AF7" s="127"/>
      <c r="AG7" s="126" t="str">
        <f>IF(OR(AND(AG5=" ",AG6=""),AND(AG5&lt;&gt;"",AG6&lt;&gt;"")),"○","×")</f>
        <v>○</v>
      </c>
      <c r="AH7" s="102"/>
      <c r="AI7" s="126" t="str">
        <f>IF(OR(AND(AI5=" ",AI6=""),AND(AI5&lt;&gt;"",AI6&lt;&gt;"")),"○","×")</f>
        <v>○</v>
      </c>
      <c r="AJ7" s="128"/>
      <c r="AK7" s="126" t="str">
        <f>IF(OR(AND(AK5=" ",AK6=""),AND(AK5&lt;&gt;"",AK6&lt;&gt;"")),"○","×")</f>
        <v>○</v>
      </c>
      <c r="AL7" s="128"/>
      <c r="AM7" s="126" t="str">
        <f>IF(OR(AND(AM5=" ",AM6=""),AND(AM5&lt;&gt;"",AM6&lt;&gt;"")),"○","×")</f>
        <v>○</v>
      </c>
      <c r="AN7" s="128"/>
      <c r="AO7" s="128"/>
      <c r="AP7" s="123"/>
      <c r="AQ7" s="123"/>
      <c r="AR7" s="123"/>
      <c r="AS7" s="123"/>
    </row>
    <row r="8" spans="2:55" ht="30" customHeight="1">
      <c r="B8" s="751" t="s">
        <v>201</v>
      </c>
      <c r="C8" s="751"/>
      <c r="D8" s="751"/>
      <c r="E8" s="751"/>
      <c r="F8" s="751"/>
      <c r="G8" s="751"/>
      <c r="H8" s="751"/>
      <c r="I8" s="751"/>
      <c r="J8" s="751"/>
      <c r="K8" s="751"/>
      <c r="L8" s="751"/>
      <c r="M8" s="751"/>
      <c r="N8" s="751"/>
      <c r="O8" s="752" t="s">
        <v>74</v>
      </c>
      <c r="P8" s="752"/>
      <c r="Q8" s="752"/>
      <c r="R8" s="752"/>
      <c r="S8" s="752"/>
      <c r="T8" s="752"/>
      <c r="U8" s="752"/>
      <c r="V8" s="752"/>
      <c r="W8" s="752"/>
      <c r="X8" s="752"/>
      <c r="Y8" s="752"/>
      <c r="Z8" s="752"/>
      <c r="AA8" s="752"/>
      <c r="AB8" s="752"/>
      <c r="AC8" s="752"/>
      <c r="AD8" s="752"/>
      <c r="AE8" s="753"/>
      <c r="AF8" s="753"/>
      <c r="AG8" s="753"/>
      <c r="AH8" s="753"/>
      <c r="AI8" s="753"/>
      <c r="AJ8" s="753"/>
      <c r="AK8" s="753"/>
      <c r="AL8" s="753"/>
      <c r="AM8" s="753"/>
      <c r="AN8" s="753"/>
      <c r="AO8" s="754" t="s">
        <v>75</v>
      </c>
      <c r="AP8" s="754"/>
      <c r="AQ8" s="737">
        <v>1</v>
      </c>
      <c r="AR8" s="737"/>
      <c r="AS8" s="737" t="s">
        <v>30</v>
      </c>
      <c r="AT8" s="737"/>
      <c r="AU8" s="129"/>
      <c r="AV8" s="130" t="str">
        <f>IF(入力ページ!G19="","",入力ページ!G19)</f>
        <v>080</v>
      </c>
      <c r="AW8" s="130" t="str">
        <f>IF(入力ページ!J19="","",入力ページ!J19)</f>
        <v>123</v>
      </c>
      <c r="AX8" s="130" t="str">
        <f>IF(入力ページ!M19="","",入力ページ!M19)</f>
        <v>4567</v>
      </c>
    </row>
    <row r="9" spans="2:55" ht="45" customHeight="1">
      <c r="B9" s="738" t="s">
        <v>76</v>
      </c>
      <c r="C9" s="739"/>
      <c r="D9" s="740" t="str">
        <f>入力ページ!F11</f>
        <v>鉾田市立海ぴぃ小学校</v>
      </c>
      <c r="E9" s="741"/>
      <c r="F9" s="741"/>
      <c r="G9" s="741"/>
      <c r="H9" s="741"/>
      <c r="I9" s="741"/>
      <c r="J9" s="741"/>
      <c r="K9" s="741"/>
      <c r="L9" s="741"/>
      <c r="M9" s="741"/>
      <c r="N9" s="741"/>
      <c r="O9" s="741"/>
      <c r="P9" s="741"/>
      <c r="Q9" s="131" t="s">
        <v>77</v>
      </c>
      <c r="R9" s="742" t="str">
        <f>入力ページ!L16&amp;入力ページ!N16&amp;" 　"</f>
        <v>茨城県 　</v>
      </c>
      <c r="S9" s="742"/>
      <c r="T9" s="742"/>
      <c r="U9" s="743" t="s">
        <v>257</v>
      </c>
      <c r="V9" s="743"/>
      <c r="W9" s="743"/>
      <c r="X9" s="132" t="s">
        <v>78</v>
      </c>
      <c r="Y9" s="133" t="s">
        <v>30</v>
      </c>
      <c r="Z9" s="744" t="s">
        <v>79</v>
      </c>
      <c r="AA9" s="745"/>
      <c r="AB9" s="746">
        <f>入力ページ!G22</f>
        <v>2025</v>
      </c>
      <c r="AC9" s="747"/>
      <c r="AD9" s="134" t="s">
        <v>26</v>
      </c>
      <c r="AE9" s="135">
        <f>入力ページ!J22</f>
        <v>7</v>
      </c>
      <c r="AF9" s="134" t="s">
        <v>27</v>
      </c>
      <c r="AG9" s="135">
        <f>入力ページ!L22</f>
        <v>14</v>
      </c>
      <c r="AH9" s="136" t="s">
        <v>80</v>
      </c>
      <c r="AI9" s="137" t="str">
        <f>入力ページ!O22</f>
        <v>月</v>
      </c>
      <c r="AJ9" s="138" t="s">
        <v>30</v>
      </c>
      <c r="AK9" s="139" t="s">
        <v>32</v>
      </c>
      <c r="AL9" s="140">
        <f>入力ページ!T22</f>
        <v>45853</v>
      </c>
      <c r="AM9" s="748" t="s">
        <v>27</v>
      </c>
      <c r="AN9" s="748"/>
      <c r="AO9" s="141">
        <f>入力ページ!V22</f>
        <v>45853</v>
      </c>
      <c r="AP9" s="136" t="s">
        <v>80</v>
      </c>
      <c r="AQ9" s="748" t="str">
        <f>入力ページ!Y22</f>
        <v>火</v>
      </c>
      <c r="AR9" s="748"/>
      <c r="AS9" s="749" t="s">
        <v>30</v>
      </c>
      <c r="AT9" s="750"/>
      <c r="AU9" s="142"/>
      <c r="AV9" s="142" t="str">
        <f>IF(OR(U9="",AW9="×"),"×","○")</f>
        <v>○</v>
      </c>
      <c r="AW9" s="143" t="str">
        <f>IF(OR(AX9="×",AY9="×",AZ9="×",BA9="×"),"×","○")</f>
        <v>○</v>
      </c>
      <c r="AX9" s="143" t="str">
        <f>IF(OR(COUNTIF(U9, "*市")), "×", "○")</f>
        <v>○</v>
      </c>
      <c r="AY9" s="143" t="str">
        <f>IF(OR(COUNTIF(U9, "*区")), "×", "○")</f>
        <v>○</v>
      </c>
      <c r="AZ9" s="143" t="str">
        <f>IF(COUNTIF(U9, "*町"), "×", "○")</f>
        <v>○</v>
      </c>
      <c r="BA9" s="143" t="str">
        <f>IF(COUNTIF(U9, "*村"), "×", "○")</f>
        <v>○</v>
      </c>
    </row>
    <row r="10" spans="2:55" ht="19.5" customHeight="1">
      <c r="B10" s="759" t="s">
        <v>81</v>
      </c>
      <c r="C10" s="144" t="s">
        <v>82</v>
      </c>
      <c r="D10" s="145"/>
      <c r="E10" s="146"/>
      <c r="F10" s="762" t="s">
        <v>83</v>
      </c>
      <c r="G10" s="765" t="s">
        <v>84</v>
      </c>
      <c r="H10" s="766"/>
      <c r="I10" s="769" t="s">
        <v>85</v>
      </c>
      <c r="J10" s="755">
        <f>入力ページ!E37+入力ページ!G37+入力ページ!I37+入力ページ!K37+入力ページ!M37+入力ページ!O37+入力ページ!Q37+入力ページ!S37+入力ページ!U37+入力ページ!W37</f>
        <v>23</v>
      </c>
      <c r="K10" s="755" t="s">
        <v>86</v>
      </c>
      <c r="L10" s="755" t="s">
        <v>87</v>
      </c>
      <c r="M10" s="755">
        <f>入力ページ!E38+入力ページ!G38+入力ページ!I38+入力ページ!K38+入力ページ!M38+入力ページ!O38+入力ページ!Q38+入力ページ!S38+入力ページ!U38+入力ページ!W38</f>
        <v>23</v>
      </c>
      <c r="N10" s="755" t="s">
        <v>86</v>
      </c>
      <c r="O10" s="755" t="s">
        <v>88</v>
      </c>
      <c r="P10" s="755">
        <f>入力ページ!E39+入力ページ!G39+入力ページ!I39+入力ページ!K39+入力ページ!M39+入力ページ!O39+入力ページ!Q39+入力ページ!S39+入力ページ!U39+入力ページ!W39</f>
        <v>46</v>
      </c>
      <c r="Q10" s="757" t="s">
        <v>86</v>
      </c>
      <c r="R10" s="780" t="s">
        <v>89</v>
      </c>
      <c r="S10" s="781"/>
      <c r="T10" s="782" t="str">
        <f>入力ページ!$Q$13</f>
        <v>トチギ　ハナコ</v>
      </c>
      <c r="U10" s="783"/>
      <c r="V10" s="783"/>
      <c r="W10" s="783"/>
      <c r="X10" s="783"/>
      <c r="Y10" s="783"/>
      <c r="Z10" s="783"/>
      <c r="AA10" s="784"/>
      <c r="AB10" s="147" t="s">
        <v>90</v>
      </c>
      <c r="AC10" s="147"/>
      <c r="AD10" s="147"/>
      <c r="AE10" s="147"/>
      <c r="AF10" s="147"/>
      <c r="AG10" s="147"/>
      <c r="AH10" s="147"/>
      <c r="AI10" s="148"/>
      <c r="AJ10" s="785" t="s">
        <v>91</v>
      </c>
      <c r="AK10" s="786"/>
      <c r="AL10" s="786"/>
      <c r="AM10" s="786"/>
      <c r="AN10" s="786"/>
      <c r="AO10" s="786"/>
      <c r="AP10" s="786"/>
      <c r="AQ10" s="786"/>
      <c r="AR10" s="786"/>
      <c r="AS10" s="786"/>
      <c r="AT10" s="787"/>
      <c r="AU10" s="149"/>
      <c r="AV10" s="150"/>
    </row>
    <row r="11" spans="2:55" ht="12" customHeight="1">
      <c r="B11" s="760"/>
      <c r="C11" s="151"/>
      <c r="D11" s="152"/>
      <c r="E11" s="153"/>
      <c r="F11" s="763"/>
      <c r="G11" s="767"/>
      <c r="H11" s="768"/>
      <c r="I11" s="770"/>
      <c r="J11" s="756"/>
      <c r="K11" s="756"/>
      <c r="L11" s="756"/>
      <c r="M11" s="756"/>
      <c r="N11" s="756"/>
      <c r="O11" s="756"/>
      <c r="P11" s="756"/>
      <c r="Q11" s="758"/>
      <c r="R11" s="791" t="s">
        <v>92</v>
      </c>
      <c r="S11" s="778"/>
      <c r="T11" s="793" t="str">
        <f>入力ページ!$Q$14</f>
        <v>栃木　花子</v>
      </c>
      <c r="U11" s="794"/>
      <c r="V11" s="794"/>
      <c r="W11" s="794"/>
      <c r="X11" s="794"/>
      <c r="Y11" s="794"/>
      <c r="Z11" s="794"/>
      <c r="AA11" s="795"/>
      <c r="AB11" s="791" t="str">
        <f>入力ページ!Q19</f>
        <v>012</v>
      </c>
      <c r="AC11" s="778"/>
      <c r="AD11" s="802" t="s">
        <v>29</v>
      </c>
      <c r="AE11" s="778" t="str">
        <f>入力ページ!T19</f>
        <v>3456</v>
      </c>
      <c r="AF11" s="778"/>
      <c r="AG11" s="802" t="s">
        <v>30</v>
      </c>
      <c r="AH11" s="797" t="str">
        <f>入力ページ!$W$19</f>
        <v>0789</v>
      </c>
      <c r="AI11" s="798"/>
      <c r="AJ11" s="788"/>
      <c r="AK11" s="789"/>
      <c r="AL11" s="789"/>
      <c r="AM11" s="789"/>
      <c r="AN11" s="789"/>
      <c r="AO11" s="789"/>
      <c r="AP11" s="789"/>
      <c r="AQ11" s="789"/>
      <c r="AR11" s="789"/>
      <c r="AS11" s="789"/>
      <c r="AT11" s="790"/>
      <c r="AU11" s="149"/>
    </row>
    <row r="12" spans="2:55" ht="11.25" customHeight="1">
      <c r="B12" s="760"/>
      <c r="C12" s="771">
        <f>入力ページ!$AC$39</f>
        <v>49</v>
      </c>
      <c r="D12" s="772"/>
      <c r="E12" s="153"/>
      <c r="F12" s="763"/>
      <c r="G12" s="775" t="s">
        <v>93</v>
      </c>
      <c r="H12" s="776"/>
      <c r="I12" s="777" t="s">
        <v>85</v>
      </c>
      <c r="J12" s="778">
        <f>入力ページ!$Y$37+入力ページ!$AA$37</f>
        <v>2</v>
      </c>
      <c r="K12" s="778" t="s">
        <v>86</v>
      </c>
      <c r="L12" s="778" t="s">
        <v>87</v>
      </c>
      <c r="M12" s="778">
        <f>入力ページ!$Y$38+入力ページ!$AA$38</f>
        <v>2</v>
      </c>
      <c r="N12" s="778" t="s">
        <v>86</v>
      </c>
      <c r="O12" s="778" t="s">
        <v>88</v>
      </c>
      <c r="P12" s="778">
        <f>入力ページ!$Y$39+入力ページ!$AA$39</f>
        <v>4</v>
      </c>
      <c r="Q12" s="779" t="s">
        <v>86</v>
      </c>
      <c r="R12" s="791"/>
      <c r="S12" s="778"/>
      <c r="T12" s="796"/>
      <c r="U12" s="797"/>
      <c r="V12" s="797"/>
      <c r="W12" s="797"/>
      <c r="X12" s="797"/>
      <c r="Y12" s="797"/>
      <c r="Z12" s="797"/>
      <c r="AA12" s="798"/>
      <c r="AB12" s="791"/>
      <c r="AC12" s="778"/>
      <c r="AD12" s="802"/>
      <c r="AE12" s="778"/>
      <c r="AF12" s="778"/>
      <c r="AG12" s="802"/>
      <c r="AH12" s="797"/>
      <c r="AI12" s="798"/>
      <c r="AJ12" s="804" t="str">
        <f>入力ページ!$G$19</f>
        <v>080</v>
      </c>
      <c r="AK12" s="805"/>
      <c r="AL12" s="802" t="s">
        <v>29</v>
      </c>
      <c r="AM12" s="805" t="str">
        <f>入力ページ!$J$19</f>
        <v>123</v>
      </c>
      <c r="AN12" s="805"/>
      <c r="AO12" s="805"/>
      <c r="AP12" s="802" t="s">
        <v>30</v>
      </c>
      <c r="AQ12" s="808" t="str">
        <f>入力ページ!$M$19</f>
        <v>4567</v>
      </c>
      <c r="AR12" s="808"/>
      <c r="AS12" s="808"/>
      <c r="AT12" s="809"/>
      <c r="AU12" s="154"/>
    </row>
    <row r="13" spans="2:55" ht="22.5" customHeight="1">
      <c r="B13" s="761"/>
      <c r="C13" s="773"/>
      <c r="D13" s="774"/>
      <c r="E13" s="155" t="s">
        <v>86</v>
      </c>
      <c r="F13" s="764"/>
      <c r="G13" s="767"/>
      <c r="H13" s="768"/>
      <c r="I13" s="770"/>
      <c r="J13" s="756"/>
      <c r="K13" s="756"/>
      <c r="L13" s="756"/>
      <c r="M13" s="756"/>
      <c r="N13" s="756"/>
      <c r="O13" s="756"/>
      <c r="P13" s="756"/>
      <c r="Q13" s="758"/>
      <c r="R13" s="792"/>
      <c r="S13" s="756"/>
      <c r="T13" s="799"/>
      <c r="U13" s="800"/>
      <c r="V13" s="800"/>
      <c r="W13" s="800"/>
      <c r="X13" s="800"/>
      <c r="Y13" s="800"/>
      <c r="Z13" s="800"/>
      <c r="AA13" s="801"/>
      <c r="AB13" s="792"/>
      <c r="AC13" s="756"/>
      <c r="AD13" s="803"/>
      <c r="AE13" s="756"/>
      <c r="AF13" s="756"/>
      <c r="AG13" s="803"/>
      <c r="AH13" s="800"/>
      <c r="AI13" s="801"/>
      <c r="AJ13" s="806"/>
      <c r="AK13" s="807"/>
      <c r="AL13" s="803"/>
      <c r="AM13" s="807"/>
      <c r="AN13" s="807"/>
      <c r="AO13" s="807"/>
      <c r="AP13" s="803"/>
      <c r="AQ13" s="810"/>
      <c r="AR13" s="810"/>
      <c r="AS13" s="810"/>
      <c r="AT13" s="811"/>
      <c r="AU13" s="154"/>
    </row>
    <row r="14" spans="2:55" ht="21" customHeight="1">
      <c r="B14" s="818" t="s">
        <v>94</v>
      </c>
      <c r="C14" s="818"/>
      <c r="D14" s="818"/>
      <c r="E14" s="156"/>
      <c r="F14" s="157"/>
      <c r="G14" s="158"/>
      <c r="H14" s="819" t="s">
        <v>95</v>
      </c>
      <c r="I14" s="820"/>
      <c r="J14" s="821"/>
      <c r="K14" s="157"/>
      <c r="L14" s="812" t="s">
        <v>96</v>
      </c>
      <c r="M14" s="812"/>
      <c r="N14" s="812"/>
      <c r="O14" s="157"/>
      <c r="P14" s="157"/>
      <c r="Q14" s="157"/>
      <c r="R14" s="819" t="s">
        <v>95</v>
      </c>
      <c r="S14" s="820"/>
      <c r="T14" s="820"/>
      <c r="U14" s="157" t="s">
        <v>96</v>
      </c>
      <c r="V14" s="157"/>
      <c r="W14" s="157"/>
      <c r="X14" s="157"/>
      <c r="Y14" s="157"/>
      <c r="Z14" s="157"/>
      <c r="AA14" s="157"/>
      <c r="AB14" s="822" t="s">
        <v>95</v>
      </c>
      <c r="AC14" s="823"/>
      <c r="AD14" s="823"/>
      <c r="AE14" s="823"/>
      <c r="AF14" s="824"/>
      <c r="AG14" s="157"/>
      <c r="AH14" s="157"/>
      <c r="AI14" s="157" t="s">
        <v>97</v>
      </c>
      <c r="AJ14" s="157"/>
      <c r="AK14" s="157"/>
      <c r="AL14" s="159"/>
      <c r="AM14" s="812"/>
      <c r="AN14" s="812"/>
      <c r="AO14" s="157"/>
      <c r="AP14" s="157"/>
      <c r="AQ14" s="812"/>
      <c r="AR14" s="812"/>
      <c r="AS14" s="812"/>
      <c r="AT14" s="813"/>
      <c r="AU14" s="160"/>
    </row>
    <row r="15" spans="2:55" ht="21" customHeight="1">
      <c r="B15" s="814" t="s">
        <v>98</v>
      </c>
      <c r="C15" s="815" t="s">
        <v>99</v>
      </c>
      <c r="D15" s="815"/>
      <c r="E15" s="816">
        <v>6</v>
      </c>
      <c r="F15" s="817"/>
      <c r="G15" s="817">
        <v>7</v>
      </c>
      <c r="H15" s="817"/>
      <c r="I15" s="817">
        <v>8</v>
      </c>
      <c r="J15" s="817"/>
      <c r="K15" s="817">
        <v>9</v>
      </c>
      <c r="L15" s="817"/>
      <c r="M15" s="817">
        <v>10</v>
      </c>
      <c r="N15" s="817"/>
      <c r="O15" s="817">
        <v>11</v>
      </c>
      <c r="P15" s="817"/>
      <c r="Q15" s="817">
        <v>12</v>
      </c>
      <c r="R15" s="817"/>
      <c r="S15" s="817">
        <v>13</v>
      </c>
      <c r="T15" s="817"/>
      <c r="U15" s="817">
        <v>14</v>
      </c>
      <c r="V15" s="817"/>
      <c r="W15" s="817">
        <v>15</v>
      </c>
      <c r="X15" s="817"/>
      <c r="Y15" s="817">
        <v>16</v>
      </c>
      <c r="Z15" s="817"/>
      <c r="AA15" s="817">
        <v>17</v>
      </c>
      <c r="AB15" s="817"/>
      <c r="AC15" s="817">
        <v>18</v>
      </c>
      <c r="AD15" s="817"/>
      <c r="AE15" s="817">
        <v>19</v>
      </c>
      <c r="AF15" s="817"/>
      <c r="AG15" s="817">
        <v>20</v>
      </c>
      <c r="AH15" s="817"/>
      <c r="AI15" s="817">
        <v>21</v>
      </c>
      <c r="AJ15" s="817"/>
      <c r="AK15" s="817">
        <v>22</v>
      </c>
      <c r="AL15" s="854"/>
      <c r="AM15" s="826" t="s">
        <v>100</v>
      </c>
      <c r="AN15" s="826"/>
      <c r="AO15" s="827"/>
      <c r="AP15" s="825" t="s">
        <v>101</v>
      </c>
      <c r="AQ15" s="826"/>
      <c r="AR15" s="826"/>
      <c r="AS15" s="826"/>
      <c r="AT15" s="827"/>
      <c r="AU15" s="161"/>
    </row>
    <row r="16" spans="2:55" ht="9.75" customHeight="1">
      <c r="B16" s="814"/>
      <c r="C16" s="815"/>
      <c r="D16" s="815"/>
      <c r="E16" s="162"/>
      <c r="F16" s="163"/>
      <c r="G16" s="162"/>
      <c r="H16" s="163"/>
      <c r="I16" s="162"/>
      <c r="J16" s="163"/>
      <c r="K16" s="162"/>
      <c r="L16" s="163"/>
      <c r="M16" s="162"/>
      <c r="N16" s="163"/>
      <c r="O16" s="162"/>
      <c r="P16" s="163"/>
      <c r="Q16" s="162"/>
      <c r="R16" s="163"/>
      <c r="S16" s="162"/>
      <c r="T16" s="163"/>
      <c r="U16" s="162"/>
      <c r="V16" s="163"/>
      <c r="W16" s="162"/>
      <c r="X16" s="163"/>
      <c r="Y16" s="162"/>
      <c r="Z16" s="163"/>
      <c r="AA16" s="162"/>
      <c r="AB16" s="163"/>
      <c r="AC16" s="162"/>
      <c r="AD16" s="163"/>
      <c r="AE16" s="162"/>
      <c r="AF16" s="163"/>
      <c r="AG16" s="162"/>
      <c r="AH16" s="163"/>
      <c r="AI16" s="162"/>
      <c r="AJ16" s="163"/>
      <c r="AK16" s="162"/>
      <c r="AL16" s="162"/>
      <c r="AM16" s="829"/>
      <c r="AN16" s="829"/>
      <c r="AO16" s="830"/>
      <c r="AP16" s="828"/>
      <c r="AQ16" s="829"/>
      <c r="AR16" s="829"/>
      <c r="AS16" s="829"/>
      <c r="AT16" s="830"/>
      <c r="AU16" s="161"/>
    </row>
    <row r="17" spans="2:47" ht="24.75" customHeight="1">
      <c r="B17" s="831" t="s">
        <v>102</v>
      </c>
      <c r="C17" s="833" t="s">
        <v>103</v>
      </c>
      <c r="D17" s="834"/>
      <c r="E17" s="164"/>
      <c r="H17" s="165"/>
      <c r="I17" s="165"/>
      <c r="J17" s="165"/>
      <c r="K17" s="165"/>
      <c r="L17" s="965" t="s">
        <v>221</v>
      </c>
      <c r="M17" s="966"/>
      <c r="N17" s="965" t="s">
        <v>222</v>
      </c>
      <c r="O17" s="968"/>
      <c r="P17" s="968"/>
      <c r="Q17" s="966"/>
      <c r="R17" s="965" t="s">
        <v>223</v>
      </c>
      <c r="S17" s="966"/>
      <c r="T17" s="971" t="s">
        <v>224</v>
      </c>
      <c r="U17" s="881" t="s">
        <v>225</v>
      </c>
      <c r="V17" s="974"/>
      <c r="W17" s="974"/>
      <c r="X17" s="974"/>
      <c r="Y17" s="975"/>
      <c r="Z17" s="971" t="s">
        <v>224</v>
      </c>
      <c r="AA17" s="980" t="s">
        <v>226</v>
      </c>
      <c r="AB17" s="965" t="s">
        <v>227</v>
      </c>
      <c r="AC17" s="966"/>
      <c r="AD17" s="965" t="s">
        <v>228</v>
      </c>
      <c r="AE17" s="966"/>
      <c r="AF17" s="875" t="s">
        <v>229</v>
      </c>
      <c r="AG17" s="876"/>
      <c r="AH17" s="881" t="s">
        <v>224</v>
      </c>
      <c r="AI17" s="884" t="s">
        <v>230</v>
      </c>
      <c r="AJ17" s="169"/>
      <c r="AK17" s="165"/>
      <c r="AL17" s="170"/>
      <c r="AM17" s="839" t="str">
        <f>IF(AND(入力ページ!F21&lt;&gt;0,入力ページ!$F$24="生活館"),"○","")</f>
        <v>○</v>
      </c>
      <c r="AN17" s="842" t="s">
        <v>104</v>
      </c>
      <c r="AO17" s="843"/>
      <c r="AP17" s="848"/>
      <c r="AQ17" s="849"/>
      <c r="AR17" s="850" t="s">
        <v>105</v>
      </c>
      <c r="AS17" s="851"/>
      <c r="AT17" s="171" t="s">
        <v>106</v>
      </c>
      <c r="AU17" s="172"/>
    </row>
    <row r="18" spans="2:47" ht="12" customHeight="1">
      <c r="B18" s="832"/>
      <c r="C18" s="835"/>
      <c r="D18" s="836"/>
      <c r="E18" s="852"/>
      <c r="F18" s="853"/>
      <c r="G18" s="853"/>
      <c r="H18" s="853"/>
      <c r="I18" s="853"/>
      <c r="J18" s="853"/>
      <c r="K18" s="853"/>
      <c r="L18" s="967"/>
      <c r="M18" s="932"/>
      <c r="N18" s="967"/>
      <c r="O18" s="969"/>
      <c r="P18" s="969"/>
      <c r="Q18" s="932"/>
      <c r="R18" s="967"/>
      <c r="S18" s="932"/>
      <c r="T18" s="972"/>
      <c r="U18" s="882"/>
      <c r="V18" s="976"/>
      <c r="W18" s="976"/>
      <c r="X18" s="976"/>
      <c r="Y18" s="977"/>
      <c r="Z18" s="972"/>
      <c r="AA18" s="981"/>
      <c r="AB18" s="967"/>
      <c r="AC18" s="932"/>
      <c r="AD18" s="967"/>
      <c r="AE18" s="932"/>
      <c r="AF18" s="877"/>
      <c r="AG18" s="878"/>
      <c r="AH18" s="882"/>
      <c r="AI18" s="882"/>
      <c r="AJ18" s="852"/>
      <c r="AK18" s="868" t="s">
        <v>107</v>
      </c>
      <c r="AL18" s="856"/>
      <c r="AM18" s="840"/>
      <c r="AN18" s="844"/>
      <c r="AO18" s="845"/>
      <c r="AP18" s="857" t="s">
        <v>108</v>
      </c>
      <c r="AQ18" s="858"/>
      <c r="AR18" s="861"/>
      <c r="AS18" s="862"/>
      <c r="AT18" s="865"/>
      <c r="AU18" s="172"/>
    </row>
    <row r="19" spans="2:47" ht="12.75" customHeight="1">
      <c r="B19" s="832"/>
      <c r="C19" s="835"/>
      <c r="D19" s="836"/>
      <c r="E19" s="852"/>
      <c r="F19" s="853"/>
      <c r="G19" s="853"/>
      <c r="H19" s="853"/>
      <c r="I19" s="853"/>
      <c r="J19" s="853"/>
      <c r="K19" s="853"/>
      <c r="L19" s="967"/>
      <c r="M19" s="932"/>
      <c r="N19" s="967"/>
      <c r="O19" s="969"/>
      <c r="P19" s="969"/>
      <c r="Q19" s="932"/>
      <c r="R19" s="967"/>
      <c r="S19" s="932"/>
      <c r="T19" s="972"/>
      <c r="U19" s="882"/>
      <c r="V19" s="976"/>
      <c r="W19" s="976"/>
      <c r="X19" s="976"/>
      <c r="Y19" s="977"/>
      <c r="Z19" s="972"/>
      <c r="AA19" s="981"/>
      <c r="AB19" s="967"/>
      <c r="AC19" s="932"/>
      <c r="AD19" s="967"/>
      <c r="AE19" s="932"/>
      <c r="AF19" s="877"/>
      <c r="AG19" s="878"/>
      <c r="AH19" s="882"/>
      <c r="AI19" s="882"/>
      <c r="AJ19" s="852"/>
      <c r="AK19" s="868"/>
      <c r="AL19" s="856"/>
      <c r="AM19" s="841"/>
      <c r="AN19" s="846"/>
      <c r="AO19" s="847"/>
      <c r="AP19" s="859"/>
      <c r="AQ19" s="860"/>
      <c r="AR19" s="863"/>
      <c r="AS19" s="864"/>
      <c r="AT19" s="866"/>
      <c r="AU19" s="172"/>
    </row>
    <row r="20" spans="2:47" ht="12.75" customHeight="1">
      <c r="B20" s="832"/>
      <c r="C20" s="835"/>
      <c r="D20" s="836"/>
      <c r="E20" s="852"/>
      <c r="F20" s="853"/>
      <c r="G20" s="853"/>
      <c r="H20" s="853"/>
      <c r="I20" s="853"/>
      <c r="J20" s="853"/>
      <c r="K20" s="853"/>
      <c r="L20" s="967"/>
      <c r="M20" s="932"/>
      <c r="N20" s="967"/>
      <c r="O20" s="969"/>
      <c r="P20" s="969"/>
      <c r="Q20" s="932"/>
      <c r="R20" s="967"/>
      <c r="S20" s="932"/>
      <c r="T20" s="972"/>
      <c r="U20" s="882"/>
      <c r="V20" s="976"/>
      <c r="W20" s="976"/>
      <c r="X20" s="976"/>
      <c r="Y20" s="977"/>
      <c r="Z20" s="972"/>
      <c r="AA20" s="981"/>
      <c r="AB20" s="967"/>
      <c r="AC20" s="932"/>
      <c r="AD20" s="967"/>
      <c r="AE20" s="932"/>
      <c r="AF20" s="877"/>
      <c r="AG20" s="878"/>
      <c r="AH20" s="882"/>
      <c r="AI20" s="882"/>
      <c r="AJ20" s="852"/>
      <c r="AK20" s="868"/>
      <c r="AL20" s="856"/>
      <c r="AM20" s="839" t="str">
        <f>IF(AND(入力ページ!F21&lt;&gt;0,入力ページ!$F$24="ロッジ"),"○","")</f>
        <v/>
      </c>
      <c r="AN20" s="842" t="s">
        <v>109</v>
      </c>
      <c r="AO20" s="843"/>
      <c r="AP20" s="857" t="s">
        <v>110</v>
      </c>
      <c r="AQ20" s="858"/>
      <c r="AR20" s="869" t="str">
        <f>IF(AND(入力ページ!Z26&lt;&gt;"",SUM(入力ページ!H71:J74)&gt;=1),"○",IF(AND(入力ページ!Z26&lt;&gt;"",SUM(入力ページ!H71:J74)=0),"-",""))</f>
        <v/>
      </c>
      <c r="AS20" s="870"/>
      <c r="AT20" s="873" t="str">
        <f>IF(AND(入力ページ!Z26&lt;&gt;"",SUM(入力ページ!H75)&gt;=1),"○",IF(入力ページ!Z26&lt;&gt;"","-",""))</f>
        <v/>
      </c>
      <c r="AU20" s="173"/>
    </row>
    <row r="21" spans="2:47" ht="12" customHeight="1">
      <c r="B21" s="832"/>
      <c r="C21" s="837"/>
      <c r="D21" s="838"/>
      <c r="E21" s="867"/>
      <c r="F21" s="855"/>
      <c r="G21" s="855"/>
      <c r="H21" s="855"/>
      <c r="I21" s="855"/>
      <c r="J21" s="855"/>
      <c r="K21" s="855"/>
      <c r="L21" s="933"/>
      <c r="M21" s="934"/>
      <c r="N21" s="933"/>
      <c r="O21" s="970"/>
      <c r="P21" s="970"/>
      <c r="Q21" s="934"/>
      <c r="R21" s="933"/>
      <c r="S21" s="934"/>
      <c r="T21" s="973"/>
      <c r="U21" s="883"/>
      <c r="V21" s="978"/>
      <c r="W21" s="978"/>
      <c r="X21" s="978"/>
      <c r="Y21" s="979"/>
      <c r="Z21" s="973"/>
      <c r="AA21" s="982"/>
      <c r="AB21" s="933"/>
      <c r="AC21" s="934"/>
      <c r="AD21" s="933"/>
      <c r="AE21" s="934"/>
      <c r="AF21" s="879"/>
      <c r="AG21" s="880"/>
      <c r="AH21" s="883"/>
      <c r="AI21" s="883"/>
      <c r="AJ21" s="852"/>
      <c r="AK21" s="868"/>
      <c r="AL21" s="856"/>
      <c r="AM21" s="840"/>
      <c r="AN21" s="844"/>
      <c r="AO21" s="845"/>
      <c r="AP21" s="859"/>
      <c r="AQ21" s="860"/>
      <c r="AR21" s="871"/>
      <c r="AS21" s="872"/>
      <c r="AT21" s="874"/>
      <c r="AU21" s="173"/>
    </row>
    <row r="22" spans="2:47" ht="24.95" customHeight="1">
      <c r="B22" s="174">
        <f>入力ページ!I65</f>
        <v>0</v>
      </c>
      <c r="C22" s="893" t="s">
        <v>111</v>
      </c>
      <c r="D22" s="894"/>
      <c r="E22" s="156"/>
      <c r="F22" s="157"/>
      <c r="G22" s="157"/>
      <c r="H22" s="157"/>
      <c r="I22" s="157"/>
      <c r="J22" s="157"/>
      <c r="K22" s="157"/>
      <c r="L22" s="885"/>
      <c r="M22" s="886"/>
      <c r="N22" s="885" t="s">
        <v>231</v>
      </c>
      <c r="O22" s="889"/>
      <c r="P22" s="889"/>
      <c r="Q22" s="886"/>
      <c r="R22" s="885"/>
      <c r="S22" s="886"/>
      <c r="T22" s="435"/>
      <c r="U22" s="890" t="s">
        <v>231</v>
      </c>
      <c r="V22" s="891"/>
      <c r="W22" s="891"/>
      <c r="X22" s="891"/>
      <c r="Y22" s="892"/>
      <c r="Z22" s="435"/>
      <c r="AA22" s="436"/>
      <c r="AB22" s="885"/>
      <c r="AC22" s="886"/>
      <c r="AD22" s="885"/>
      <c r="AE22" s="886"/>
      <c r="AF22" s="885"/>
      <c r="AG22" s="886"/>
      <c r="AH22" s="437"/>
      <c r="AI22" s="438"/>
      <c r="AJ22" s="164"/>
      <c r="AK22" s="868"/>
      <c r="AL22" s="170"/>
      <c r="AM22" s="841"/>
      <c r="AN22" s="846"/>
      <c r="AO22" s="847"/>
      <c r="AP22" s="850" t="s">
        <v>112</v>
      </c>
      <c r="AQ22" s="851"/>
      <c r="AR22" s="895" t="str">
        <f>IF(AND(入力ページ!Z27&lt;&gt;"",SUM(入力ページ!H76:J79)&gt;=1),"○",IF(AND(入力ページ!Z27&lt;&gt;"",SUM(入力ページ!H76:J79)=0),"-",""))</f>
        <v>-</v>
      </c>
      <c r="AS22" s="896"/>
      <c r="AT22" s="178" t="str">
        <f>IF(AND(入力ページ!Z27&lt;&gt;"",SUM(入力ページ!H80)&gt;=1),"○",IF(入力ページ!Z27&lt;&gt;"","-",""))</f>
        <v>-</v>
      </c>
      <c r="AU22" s="173"/>
    </row>
    <row r="23" spans="2:47" ht="24.95" customHeight="1">
      <c r="B23" s="179" t="s">
        <v>27</v>
      </c>
      <c r="C23" s="893" t="s">
        <v>113</v>
      </c>
      <c r="D23" s="894"/>
      <c r="E23" s="156"/>
      <c r="F23" s="157"/>
      <c r="G23" s="157"/>
      <c r="H23" s="157"/>
      <c r="I23" s="157"/>
      <c r="J23" s="157"/>
      <c r="K23" s="157"/>
      <c r="L23" s="885" t="s">
        <v>232</v>
      </c>
      <c r="M23" s="886"/>
      <c r="N23" s="885" t="s">
        <v>232</v>
      </c>
      <c r="O23" s="889"/>
      <c r="P23" s="889"/>
      <c r="Q23" s="886"/>
      <c r="R23" s="885" t="s">
        <v>233</v>
      </c>
      <c r="S23" s="886"/>
      <c r="T23" s="435" t="s">
        <v>233</v>
      </c>
      <c r="U23" s="890" t="s">
        <v>232</v>
      </c>
      <c r="V23" s="891"/>
      <c r="W23" s="891"/>
      <c r="X23" s="891"/>
      <c r="Y23" s="892"/>
      <c r="Z23" s="435" t="s">
        <v>233</v>
      </c>
      <c r="AA23" s="436" t="s">
        <v>233</v>
      </c>
      <c r="AB23" s="885" t="s">
        <v>233</v>
      </c>
      <c r="AC23" s="886"/>
      <c r="AD23" s="885" t="s">
        <v>233</v>
      </c>
      <c r="AE23" s="886"/>
      <c r="AF23" s="983" t="s">
        <v>232</v>
      </c>
      <c r="AG23" s="984"/>
      <c r="AH23" s="437" t="s">
        <v>233</v>
      </c>
      <c r="AI23" s="438" t="s">
        <v>233</v>
      </c>
      <c r="AJ23" s="164"/>
      <c r="AK23" s="868"/>
      <c r="AL23" s="170"/>
      <c r="AM23" s="897" t="s">
        <v>114</v>
      </c>
      <c r="AN23" s="897"/>
      <c r="AO23" s="898"/>
      <c r="AP23" s="901" t="s">
        <v>115</v>
      </c>
      <c r="AQ23" s="902"/>
      <c r="AR23" s="902"/>
      <c r="AS23" s="902"/>
      <c r="AT23" s="903"/>
      <c r="AU23" s="180"/>
    </row>
    <row r="24" spans="2:47" ht="24.95" customHeight="1" thickBot="1">
      <c r="B24" s="181">
        <f>入力ページ!I65</f>
        <v>0</v>
      </c>
      <c r="C24" s="904" t="s">
        <v>116</v>
      </c>
      <c r="D24" s="905"/>
      <c r="E24" s="169"/>
      <c r="F24" s="165"/>
      <c r="G24" s="165"/>
      <c r="H24" s="165"/>
      <c r="I24" s="165"/>
      <c r="J24" s="165"/>
      <c r="K24" s="165"/>
      <c r="L24" s="985"/>
      <c r="M24" s="986"/>
      <c r="N24" s="985" t="s">
        <v>234</v>
      </c>
      <c r="O24" s="987"/>
      <c r="P24" s="987"/>
      <c r="Q24" s="986"/>
      <c r="R24" s="985" t="s">
        <v>235</v>
      </c>
      <c r="S24" s="986"/>
      <c r="T24" s="439" t="s">
        <v>236</v>
      </c>
      <c r="U24" s="988" t="s">
        <v>237</v>
      </c>
      <c r="V24" s="989"/>
      <c r="W24" s="989"/>
      <c r="X24" s="989"/>
      <c r="Y24" s="990"/>
      <c r="Z24" s="439" t="s">
        <v>236</v>
      </c>
      <c r="AA24" s="440" t="s">
        <v>238</v>
      </c>
      <c r="AB24" s="985" t="s">
        <v>235</v>
      </c>
      <c r="AC24" s="986"/>
      <c r="AD24" s="985" t="s">
        <v>239</v>
      </c>
      <c r="AE24" s="986"/>
      <c r="AF24" s="985" t="s">
        <v>237</v>
      </c>
      <c r="AG24" s="986"/>
      <c r="AH24" s="441" t="s">
        <v>236</v>
      </c>
      <c r="AI24" s="442" t="s">
        <v>240</v>
      </c>
      <c r="AJ24" s="164"/>
      <c r="AK24" s="868"/>
      <c r="AL24" s="170"/>
      <c r="AM24" s="897"/>
      <c r="AN24" s="897"/>
      <c r="AO24" s="898"/>
      <c r="AP24" s="906" t="s">
        <v>117</v>
      </c>
      <c r="AQ24" s="907"/>
      <c r="AR24" s="907"/>
      <c r="AS24" s="907"/>
      <c r="AT24" s="908"/>
      <c r="AU24" s="180"/>
    </row>
    <row r="25" spans="2:47" ht="30" customHeight="1" thickTop="1">
      <c r="B25" s="179" t="s">
        <v>28</v>
      </c>
      <c r="C25" s="909" t="s">
        <v>118</v>
      </c>
      <c r="D25" s="910"/>
      <c r="E25" s="182"/>
      <c r="F25" s="183"/>
      <c r="G25" s="183"/>
      <c r="H25" s="183"/>
      <c r="I25" s="183"/>
      <c r="J25" s="183"/>
      <c r="K25" s="183"/>
      <c r="L25" s="967"/>
      <c r="M25" s="932"/>
      <c r="N25" s="1002"/>
      <c r="O25" s="1003"/>
      <c r="P25" s="1003"/>
      <c r="Q25" s="1004"/>
      <c r="R25" s="967"/>
      <c r="S25" s="932"/>
      <c r="T25" s="972"/>
      <c r="U25" s="1005" t="s">
        <v>241</v>
      </c>
      <c r="V25" s="1006"/>
      <c r="W25" s="1006"/>
      <c r="X25" s="1006"/>
      <c r="Y25" s="1007" t="s">
        <v>242</v>
      </c>
      <c r="Z25" s="991" t="s">
        <v>243</v>
      </c>
      <c r="AA25" s="1004"/>
      <c r="AB25" s="967"/>
      <c r="AC25" s="932"/>
      <c r="AD25" s="967"/>
      <c r="AE25" s="932"/>
      <c r="AF25" s="991" t="s">
        <v>244</v>
      </c>
      <c r="AG25" s="992"/>
      <c r="AH25" s="443"/>
      <c r="AI25" s="444"/>
      <c r="AJ25" s="164"/>
      <c r="AK25" s="868"/>
      <c r="AL25" s="170"/>
      <c r="AM25" s="897"/>
      <c r="AN25" s="897"/>
      <c r="AO25" s="898"/>
      <c r="AP25" s="913" t="s">
        <v>119</v>
      </c>
      <c r="AQ25" s="914"/>
      <c r="AR25" s="914"/>
      <c r="AS25" s="914"/>
      <c r="AT25" s="915"/>
      <c r="AU25" s="187"/>
    </row>
    <row r="26" spans="2:47" ht="27" customHeight="1">
      <c r="B26" s="188" t="s">
        <v>30</v>
      </c>
      <c r="C26" s="911"/>
      <c r="D26" s="912"/>
      <c r="E26" s="189"/>
      <c r="F26" s="163"/>
      <c r="G26" s="163"/>
      <c r="H26" s="163"/>
      <c r="I26" s="163"/>
      <c r="J26" s="163"/>
      <c r="K26" s="163"/>
      <c r="L26" s="933"/>
      <c r="M26" s="934"/>
      <c r="N26" s="933"/>
      <c r="O26" s="970"/>
      <c r="P26" s="970"/>
      <c r="Q26" s="934"/>
      <c r="R26" s="933"/>
      <c r="S26" s="934"/>
      <c r="T26" s="973"/>
      <c r="U26" s="883"/>
      <c r="V26" s="978"/>
      <c r="W26" s="978"/>
      <c r="X26" s="978"/>
      <c r="Y26" s="1008"/>
      <c r="Z26" s="933"/>
      <c r="AA26" s="934"/>
      <c r="AB26" s="933"/>
      <c r="AC26" s="934"/>
      <c r="AD26" s="933"/>
      <c r="AE26" s="934"/>
      <c r="AF26" s="993"/>
      <c r="AG26" s="994"/>
      <c r="AH26" s="445"/>
      <c r="AI26" s="446"/>
      <c r="AJ26" s="189"/>
      <c r="AK26" s="163"/>
      <c r="AL26" s="162"/>
      <c r="AM26" s="899"/>
      <c r="AN26" s="899"/>
      <c r="AO26" s="900"/>
      <c r="AP26" s="916"/>
      <c r="AQ26" s="917"/>
      <c r="AR26" s="917"/>
      <c r="AS26" s="917"/>
      <c r="AT26" s="918"/>
      <c r="AU26" s="187"/>
    </row>
    <row r="27" spans="2:47" ht="21" customHeight="1">
      <c r="B27" s="920" t="s">
        <v>98</v>
      </c>
      <c r="C27" s="922" t="s">
        <v>99</v>
      </c>
      <c r="D27" s="922"/>
      <c r="E27" s="816">
        <v>6</v>
      </c>
      <c r="F27" s="817"/>
      <c r="G27" s="817">
        <v>7</v>
      </c>
      <c r="H27" s="817"/>
      <c r="I27" s="919">
        <v>8</v>
      </c>
      <c r="J27" s="919"/>
      <c r="K27" s="919">
        <v>9</v>
      </c>
      <c r="L27" s="919"/>
      <c r="M27" s="919">
        <v>10</v>
      </c>
      <c r="N27" s="919"/>
      <c r="O27" s="919">
        <v>11</v>
      </c>
      <c r="P27" s="919"/>
      <c r="Q27" s="919">
        <v>12</v>
      </c>
      <c r="R27" s="919"/>
      <c r="S27" s="919">
        <v>13</v>
      </c>
      <c r="T27" s="919"/>
      <c r="U27" s="919">
        <v>14</v>
      </c>
      <c r="V27" s="919"/>
      <c r="W27" s="919">
        <v>15</v>
      </c>
      <c r="X27" s="919"/>
      <c r="Y27" s="919">
        <v>16</v>
      </c>
      <c r="Z27" s="919"/>
      <c r="AA27" s="919">
        <v>17</v>
      </c>
      <c r="AB27" s="919"/>
      <c r="AC27" s="919">
        <v>18</v>
      </c>
      <c r="AD27" s="919"/>
      <c r="AE27" s="919">
        <v>19</v>
      </c>
      <c r="AF27" s="919"/>
      <c r="AG27" s="919">
        <v>20</v>
      </c>
      <c r="AH27" s="919"/>
      <c r="AI27" s="919">
        <v>21</v>
      </c>
      <c r="AJ27" s="919"/>
      <c r="AK27" s="817">
        <v>22</v>
      </c>
      <c r="AL27" s="854"/>
      <c r="AM27" s="826" t="s">
        <v>100</v>
      </c>
      <c r="AN27" s="826"/>
      <c r="AO27" s="827"/>
      <c r="AP27" s="825" t="s">
        <v>101</v>
      </c>
      <c r="AQ27" s="826"/>
      <c r="AR27" s="826"/>
      <c r="AS27" s="826"/>
      <c r="AT27" s="827"/>
      <c r="AU27" s="161"/>
    </row>
    <row r="28" spans="2:47" ht="9.75" customHeight="1">
      <c r="B28" s="921"/>
      <c r="C28" s="923"/>
      <c r="D28" s="923"/>
      <c r="E28" s="162"/>
      <c r="F28" s="163"/>
      <c r="G28" s="162"/>
      <c r="H28" s="163"/>
      <c r="I28" s="170"/>
      <c r="J28" s="887">
        <v>35</v>
      </c>
      <c r="K28" s="888"/>
      <c r="M28" s="170"/>
      <c r="O28" s="170"/>
      <c r="Q28" s="170"/>
      <c r="S28" s="170"/>
      <c r="U28" s="170"/>
      <c r="W28" s="170"/>
      <c r="Y28" s="170"/>
      <c r="AA28" s="170"/>
      <c r="AC28" s="170"/>
      <c r="AE28" s="170"/>
      <c r="AG28" s="170"/>
      <c r="AI28" s="170"/>
      <c r="AK28" s="162"/>
      <c r="AL28" s="162"/>
      <c r="AM28" s="829"/>
      <c r="AN28" s="829"/>
      <c r="AO28" s="830"/>
      <c r="AP28" s="828"/>
      <c r="AQ28" s="829"/>
      <c r="AR28" s="829"/>
      <c r="AS28" s="829"/>
      <c r="AT28" s="830"/>
      <c r="AU28" s="161"/>
    </row>
    <row r="29" spans="2:47" ht="24.75" customHeight="1">
      <c r="B29" s="831" t="s">
        <v>120</v>
      </c>
      <c r="C29" s="833" t="s">
        <v>103</v>
      </c>
      <c r="D29" s="834"/>
      <c r="E29" s="262"/>
      <c r="F29" s="965" t="s">
        <v>245</v>
      </c>
      <c r="G29" s="966"/>
      <c r="H29" s="965" t="s">
        <v>246</v>
      </c>
      <c r="I29" s="966"/>
      <c r="J29" s="995" t="s">
        <v>224</v>
      </c>
      <c r="K29" s="998" t="s">
        <v>247</v>
      </c>
      <c r="L29" s="1001" t="s">
        <v>248</v>
      </c>
      <c r="M29" s="968"/>
      <c r="N29" s="968"/>
      <c r="O29" s="968"/>
      <c r="P29" s="968"/>
      <c r="Q29" s="968"/>
      <c r="R29" s="968"/>
      <c r="S29" s="968"/>
      <c r="T29" s="881" t="s">
        <v>249</v>
      </c>
      <c r="U29" s="974"/>
      <c r="V29" s="881" t="s">
        <v>250</v>
      </c>
      <c r="W29" s="167"/>
      <c r="X29" s="167"/>
      <c r="Y29" s="167"/>
      <c r="Z29" s="167"/>
      <c r="AA29" s="167"/>
      <c r="AB29" s="167"/>
      <c r="AC29" s="167"/>
      <c r="AD29" s="167"/>
      <c r="AE29" s="167"/>
      <c r="AF29" s="167"/>
      <c r="AG29" s="167"/>
      <c r="AH29" s="167"/>
      <c r="AI29" s="167"/>
      <c r="AJ29" s="169"/>
      <c r="AK29" s="165"/>
      <c r="AL29" s="170"/>
      <c r="AM29" s="839" t="str">
        <f>IF(AND(入力ページ!F21&gt;=2,入力ページ!$F$24="生活館"),"○","")</f>
        <v/>
      </c>
      <c r="AN29" s="842" t="s">
        <v>104</v>
      </c>
      <c r="AO29" s="843"/>
      <c r="AP29" s="848"/>
      <c r="AQ29" s="849"/>
      <c r="AR29" s="850" t="s">
        <v>105</v>
      </c>
      <c r="AS29" s="851"/>
      <c r="AT29" s="171" t="s">
        <v>106</v>
      </c>
      <c r="AU29" s="172"/>
    </row>
    <row r="30" spans="2:47" ht="12" customHeight="1">
      <c r="B30" s="832"/>
      <c r="C30" s="835"/>
      <c r="D30" s="836"/>
      <c r="E30" s="924"/>
      <c r="F30" s="967"/>
      <c r="G30" s="932"/>
      <c r="H30" s="967"/>
      <c r="I30" s="932"/>
      <c r="J30" s="996"/>
      <c r="K30" s="999"/>
      <c r="L30" s="967"/>
      <c r="M30" s="969"/>
      <c r="N30" s="969"/>
      <c r="O30" s="969"/>
      <c r="P30" s="969"/>
      <c r="Q30" s="969"/>
      <c r="R30" s="969"/>
      <c r="S30" s="969"/>
      <c r="T30" s="882"/>
      <c r="U30" s="976"/>
      <c r="V30" s="882"/>
      <c r="W30" s="927"/>
      <c r="X30" s="927"/>
      <c r="Y30" s="927"/>
      <c r="Z30" s="927"/>
      <c r="AA30" s="927"/>
      <c r="AB30" s="927"/>
      <c r="AC30" s="927"/>
      <c r="AD30" s="927"/>
      <c r="AE30" s="927"/>
      <c r="AF30" s="927"/>
      <c r="AG30" s="927"/>
      <c r="AH30" s="927"/>
      <c r="AI30" s="926"/>
      <c r="AJ30" s="852"/>
      <c r="AK30" s="868" t="s">
        <v>107</v>
      </c>
      <c r="AL30" s="856"/>
      <c r="AM30" s="840"/>
      <c r="AN30" s="844"/>
      <c r="AO30" s="845"/>
      <c r="AP30" s="857" t="s">
        <v>108</v>
      </c>
      <c r="AQ30" s="858"/>
      <c r="AR30" s="869" t="str">
        <f>IF(AND(入力ページ!AA25&lt;&gt;"",SUM(入力ページ!L67:N70)&gt;=1),"○",IF(AND(入力ページ!AA25&lt;&gt;"",SUM(入力ページ!L67:N70)=0),"-",""))</f>
        <v>-</v>
      </c>
      <c r="AS30" s="870"/>
      <c r="AT30" s="865"/>
      <c r="AU30" s="172"/>
    </row>
    <row r="31" spans="2:47" ht="12.75" customHeight="1">
      <c r="B31" s="832"/>
      <c r="C31" s="835"/>
      <c r="D31" s="836"/>
      <c r="E31" s="924"/>
      <c r="F31" s="967"/>
      <c r="G31" s="932"/>
      <c r="H31" s="967"/>
      <c r="I31" s="932"/>
      <c r="J31" s="996"/>
      <c r="K31" s="999"/>
      <c r="L31" s="967"/>
      <c r="M31" s="969"/>
      <c r="N31" s="969"/>
      <c r="O31" s="969"/>
      <c r="P31" s="969"/>
      <c r="Q31" s="969"/>
      <c r="R31" s="969"/>
      <c r="S31" s="969"/>
      <c r="T31" s="882"/>
      <c r="U31" s="976"/>
      <c r="V31" s="882"/>
      <c r="W31" s="927"/>
      <c r="X31" s="927"/>
      <c r="Y31" s="927"/>
      <c r="Z31" s="927"/>
      <c r="AA31" s="927"/>
      <c r="AB31" s="927"/>
      <c r="AC31" s="927"/>
      <c r="AD31" s="927"/>
      <c r="AE31" s="927"/>
      <c r="AF31" s="927"/>
      <c r="AG31" s="927"/>
      <c r="AH31" s="927"/>
      <c r="AI31" s="926"/>
      <c r="AJ31" s="852"/>
      <c r="AK31" s="868"/>
      <c r="AL31" s="856"/>
      <c r="AM31" s="841"/>
      <c r="AN31" s="846"/>
      <c r="AO31" s="847"/>
      <c r="AP31" s="859"/>
      <c r="AQ31" s="860"/>
      <c r="AR31" s="871"/>
      <c r="AS31" s="872"/>
      <c r="AT31" s="866"/>
      <c r="AU31" s="172"/>
    </row>
    <row r="32" spans="2:47" ht="12.75" customHeight="1">
      <c r="B32" s="832"/>
      <c r="C32" s="835"/>
      <c r="D32" s="836"/>
      <c r="E32" s="924"/>
      <c r="F32" s="967"/>
      <c r="G32" s="932"/>
      <c r="H32" s="967"/>
      <c r="I32" s="932"/>
      <c r="J32" s="996"/>
      <c r="K32" s="999"/>
      <c r="L32" s="967"/>
      <c r="M32" s="969"/>
      <c r="N32" s="969"/>
      <c r="O32" s="969"/>
      <c r="P32" s="969"/>
      <c r="Q32" s="969"/>
      <c r="R32" s="969"/>
      <c r="S32" s="969"/>
      <c r="T32" s="882"/>
      <c r="U32" s="976"/>
      <c r="V32" s="882"/>
      <c r="W32" s="927"/>
      <c r="X32" s="927"/>
      <c r="Y32" s="927"/>
      <c r="Z32" s="927"/>
      <c r="AA32" s="927"/>
      <c r="AB32" s="927"/>
      <c r="AC32" s="927"/>
      <c r="AD32" s="927"/>
      <c r="AE32" s="927"/>
      <c r="AF32" s="927"/>
      <c r="AG32" s="927"/>
      <c r="AH32" s="927"/>
      <c r="AI32" s="926"/>
      <c r="AJ32" s="852"/>
      <c r="AK32" s="868"/>
      <c r="AL32" s="856"/>
      <c r="AM32" s="839" t="str">
        <f>IF(AND(入力ページ!F21&gt;=2,入力ページ!$F$24="ロッジ"),"○","")</f>
        <v/>
      </c>
      <c r="AN32" s="842" t="s">
        <v>109</v>
      </c>
      <c r="AO32" s="843"/>
      <c r="AP32" s="857" t="s">
        <v>110</v>
      </c>
      <c r="AQ32" s="858"/>
      <c r="AR32" s="869" t="str">
        <f>IF(AND(入力ページ!AA26&lt;&gt;"",SUM(入力ページ!L71:N74)&gt;=1),"○",IF(AND(入力ページ!AA26&lt;&gt;"",SUM(入力ページ!L71:N74)=0),"-",""))</f>
        <v>-</v>
      </c>
      <c r="AS32" s="870"/>
      <c r="AT32" s="873" t="str">
        <f>IF(AND(入力ページ!AA26&lt;&gt;"",SUM(入力ページ!L75)&gt;=1),"○",IF(入力ページ!AA26&lt;&gt;"","-",""))</f>
        <v>-</v>
      </c>
      <c r="AU32" s="173"/>
    </row>
    <row r="33" spans="2:47" ht="12" customHeight="1">
      <c r="B33" s="832"/>
      <c r="C33" s="837"/>
      <c r="D33" s="838"/>
      <c r="E33" s="925"/>
      <c r="F33" s="933"/>
      <c r="G33" s="934"/>
      <c r="H33" s="933"/>
      <c r="I33" s="934"/>
      <c r="J33" s="997"/>
      <c r="K33" s="1000"/>
      <c r="L33" s="933"/>
      <c r="M33" s="970"/>
      <c r="N33" s="970"/>
      <c r="O33" s="970"/>
      <c r="P33" s="970"/>
      <c r="Q33" s="970"/>
      <c r="R33" s="970"/>
      <c r="S33" s="970"/>
      <c r="T33" s="883"/>
      <c r="U33" s="978"/>
      <c r="V33" s="883"/>
      <c r="W33" s="929"/>
      <c r="X33" s="929"/>
      <c r="Y33" s="929"/>
      <c r="Z33" s="929"/>
      <c r="AA33" s="929"/>
      <c r="AB33" s="929"/>
      <c r="AC33" s="929"/>
      <c r="AD33" s="929"/>
      <c r="AE33" s="929"/>
      <c r="AF33" s="929"/>
      <c r="AG33" s="929"/>
      <c r="AH33" s="929"/>
      <c r="AI33" s="930"/>
      <c r="AJ33" s="852"/>
      <c r="AK33" s="868"/>
      <c r="AL33" s="856"/>
      <c r="AM33" s="840"/>
      <c r="AN33" s="844"/>
      <c r="AO33" s="845"/>
      <c r="AP33" s="859"/>
      <c r="AQ33" s="860"/>
      <c r="AR33" s="871"/>
      <c r="AS33" s="872"/>
      <c r="AT33" s="874"/>
      <c r="AU33" s="173"/>
    </row>
    <row r="34" spans="2:47" ht="24.95" customHeight="1">
      <c r="B34" s="174">
        <f>入力ページ!M65</f>
        <v>0</v>
      </c>
      <c r="C34" s="928" t="s">
        <v>111</v>
      </c>
      <c r="D34" s="928"/>
      <c r="E34" s="195"/>
      <c r="F34" s="885"/>
      <c r="G34" s="886"/>
      <c r="H34" s="885"/>
      <c r="I34" s="886"/>
      <c r="J34" s="447"/>
      <c r="K34" s="438"/>
      <c r="L34" s="885" t="s">
        <v>251</v>
      </c>
      <c r="M34" s="889"/>
      <c r="N34" s="889"/>
      <c r="O34" s="889"/>
      <c r="P34" s="889"/>
      <c r="Q34" s="889"/>
      <c r="R34" s="889"/>
      <c r="S34" s="889"/>
      <c r="T34" s="890"/>
      <c r="U34" s="891"/>
      <c r="V34" s="443"/>
      <c r="W34" s="176"/>
      <c r="X34" s="176"/>
      <c r="Y34" s="176"/>
      <c r="Z34" s="176"/>
      <c r="AA34" s="176"/>
      <c r="AB34" s="176"/>
      <c r="AC34" s="176"/>
      <c r="AD34" s="176"/>
      <c r="AE34" s="176"/>
      <c r="AF34" s="176"/>
      <c r="AG34" s="176"/>
      <c r="AH34" s="176"/>
      <c r="AI34" s="176"/>
      <c r="AJ34" s="164"/>
      <c r="AK34" s="868"/>
      <c r="AL34" s="170"/>
      <c r="AM34" s="841"/>
      <c r="AN34" s="846"/>
      <c r="AO34" s="847"/>
      <c r="AP34" s="850" t="s">
        <v>112</v>
      </c>
      <c r="AQ34" s="851"/>
      <c r="AR34" s="895" t="str">
        <f>IF(AND(入力ページ!AA27&lt;&gt;"",SUM(入力ページ!L76:N79)&gt;=1),"○",IF(AND(入力ページ!AA27&lt;&gt;"",SUM(入力ページ!L76:N79)=0),"-",""))</f>
        <v/>
      </c>
      <c r="AS34" s="896"/>
      <c r="AT34" s="178" t="str">
        <f>IF(AND(入力ページ!AA27&lt;&gt;"",SUM(入力ページ!L80)&gt;=1),"○",IF(入力ページ!AA27&lt;&gt;"","-",""))</f>
        <v/>
      </c>
      <c r="AU34" s="173"/>
    </row>
    <row r="35" spans="2:47" ht="24.95" customHeight="1">
      <c r="B35" s="179" t="s">
        <v>27</v>
      </c>
      <c r="C35" s="928" t="s">
        <v>113</v>
      </c>
      <c r="D35" s="928"/>
      <c r="E35" s="195"/>
      <c r="F35" s="885" t="s">
        <v>233</v>
      </c>
      <c r="G35" s="889"/>
      <c r="H35" s="885" t="s">
        <v>233</v>
      </c>
      <c r="I35" s="889"/>
      <c r="J35" s="447" t="s">
        <v>233</v>
      </c>
      <c r="K35" s="448" t="s">
        <v>232</v>
      </c>
      <c r="L35" s="885" t="s">
        <v>252</v>
      </c>
      <c r="M35" s="889"/>
      <c r="N35" s="889"/>
      <c r="O35" s="889"/>
      <c r="P35" s="889"/>
      <c r="Q35" s="889"/>
      <c r="R35" s="889"/>
      <c r="S35" s="889"/>
      <c r="T35" s="890" t="s">
        <v>233</v>
      </c>
      <c r="U35" s="891"/>
      <c r="V35" s="436"/>
      <c r="W35" s="176"/>
      <c r="X35" s="176"/>
      <c r="Y35" s="176"/>
      <c r="Z35" s="176"/>
      <c r="AA35" s="176"/>
      <c r="AB35" s="176"/>
      <c r="AC35" s="176"/>
      <c r="AD35" s="176"/>
      <c r="AE35" s="176"/>
      <c r="AF35" s="176"/>
      <c r="AG35" s="176"/>
      <c r="AH35" s="176"/>
      <c r="AI35" s="176"/>
      <c r="AJ35" s="164"/>
      <c r="AK35" s="868"/>
      <c r="AL35" s="170"/>
      <c r="AM35" s="897" t="s">
        <v>114</v>
      </c>
      <c r="AN35" s="897"/>
      <c r="AO35" s="898"/>
      <c r="AP35" s="901" t="s">
        <v>115</v>
      </c>
      <c r="AQ35" s="902"/>
      <c r="AR35" s="902"/>
      <c r="AS35" s="902"/>
      <c r="AT35" s="903"/>
      <c r="AU35" s="180"/>
    </row>
    <row r="36" spans="2:47" ht="24.95" customHeight="1" thickBot="1">
      <c r="B36" s="181">
        <f>入力ページ!M65</f>
        <v>0</v>
      </c>
      <c r="C36" s="904" t="s">
        <v>116</v>
      </c>
      <c r="D36" s="905"/>
      <c r="E36" s="196"/>
      <c r="F36" s="985" t="s">
        <v>253</v>
      </c>
      <c r="G36" s="986"/>
      <c r="H36" s="985" t="s">
        <v>235</v>
      </c>
      <c r="I36" s="986"/>
      <c r="J36" s="1011" t="s">
        <v>236</v>
      </c>
      <c r="K36" s="1012"/>
      <c r="L36" s="985" t="s">
        <v>254</v>
      </c>
      <c r="M36" s="987"/>
      <c r="N36" s="987"/>
      <c r="O36" s="987"/>
      <c r="P36" s="987"/>
      <c r="Q36" s="987"/>
      <c r="R36" s="987"/>
      <c r="S36" s="987"/>
      <c r="T36" s="1011" t="s">
        <v>255</v>
      </c>
      <c r="U36" s="1013"/>
      <c r="V36" s="449"/>
      <c r="W36" s="167"/>
      <c r="X36" s="167"/>
      <c r="Y36" s="167"/>
      <c r="Z36" s="167"/>
      <c r="AA36" s="167"/>
      <c r="AB36" s="167"/>
      <c r="AC36" s="167"/>
      <c r="AD36" s="167"/>
      <c r="AE36" s="167"/>
      <c r="AF36" s="167"/>
      <c r="AG36" s="167"/>
      <c r="AH36" s="167"/>
      <c r="AI36" s="167"/>
      <c r="AJ36" s="164"/>
      <c r="AK36" s="868"/>
      <c r="AL36" s="170"/>
      <c r="AM36" s="897"/>
      <c r="AN36" s="897"/>
      <c r="AO36" s="898"/>
      <c r="AP36" s="906" t="s">
        <v>117</v>
      </c>
      <c r="AQ36" s="907"/>
      <c r="AR36" s="907"/>
      <c r="AS36" s="907"/>
      <c r="AT36" s="908"/>
      <c r="AU36" s="180"/>
    </row>
    <row r="37" spans="2:47" ht="30" customHeight="1" thickTop="1">
      <c r="B37" s="179" t="s">
        <v>28</v>
      </c>
      <c r="C37" s="909" t="s">
        <v>118</v>
      </c>
      <c r="D37" s="910"/>
      <c r="E37" s="197"/>
      <c r="F37" s="931" t="s">
        <v>242</v>
      </c>
      <c r="G37" s="932"/>
      <c r="H37" s="967"/>
      <c r="I37" s="932"/>
      <c r="J37" s="1009"/>
      <c r="K37" s="1010"/>
      <c r="L37" s="1002"/>
      <c r="M37" s="1003"/>
      <c r="N37" s="1003"/>
      <c r="O37" s="1003"/>
      <c r="P37" s="1003"/>
      <c r="Q37" s="1003"/>
      <c r="R37" s="1003"/>
      <c r="S37" s="1003"/>
      <c r="T37" s="991" t="s">
        <v>243</v>
      </c>
      <c r="U37" s="1004"/>
      <c r="V37" s="443"/>
      <c r="W37" s="185"/>
      <c r="X37" s="185"/>
      <c r="Y37" s="185"/>
      <c r="Z37" s="185"/>
      <c r="AA37" s="185"/>
      <c r="AB37" s="185"/>
      <c r="AC37" s="185"/>
      <c r="AD37" s="185"/>
      <c r="AE37" s="185"/>
      <c r="AF37" s="185"/>
      <c r="AG37" s="185"/>
      <c r="AH37" s="185"/>
      <c r="AI37" s="185"/>
      <c r="AJ37" s="164"/>
      <c r="AK37" s="868"/>
      <c r="AL37" s="170"/>
      <c r="AM37" s="897"/>
      <c r="AN37" s="897"/>
      <c r="AO37" s="898"/>
      <c r="AP37" s="913" t="s">
        <v>119</v>
      </c>
      <c r="AQ37" s="914"/>
      <c r="AR37" s="914"/>
      <c r="AS37" s="914"/>
      <c r="AT37" s="915"/>
      <c r="AU37" s="187"/>
    </row>
    <row r="38" spans="2:47" ht="30" customHeight="1">
      <c r="B38" s="188" t="s">
        <v>30</v>
      </c>
      <c r="C38" s="911"/>
      <c r="D38" s="912"/>
      <c r="E38" s="263"/>
      <c r="F38" s="933"/>
      <c r="G38" s="934"/>
      <c r="H38" s="933"/>
      <c r="I38" s="934"/>
      <c r="J38" s="883"/>
      <c r="K38" s="979"/>
      <c r="L38" s="933"/>
      <c r="M38" s="970"/>
      <c r="N38" s="970"/>
      <c r="O38" s="970"/>
      <c r="P38" s="970"/>
      <c r="Q38" s="970"/>
      <c r="R38" s="970"/>
      <c r="S38" s="970"/>
      <c r="T38" s="933"/>
      <c r="U38" s="934"/>
      <c r="V38" s="445"/>
      <c r="W38" s="191"/>
      <c r="X38" s="191"/>
      <c r="Y38" s="191"/>
      <c r="Z38" s="191"/>
      <c r="AA38" s="191"/>
      <c r="AB38" s="191"/>
      <c r="AC38" s="191"/>
      <c r="AD38" s="191"/>
      <c r="AE38" s="191"/>
      <c r="AF38" s="191"/>
      <c r="AG38" s="191"/>
      <c r="AH38" s="191"/>
      <c r="AI38" s="191"/>
      <c r="AJ38" s="189"/>
      <c r="AK38" s="163"/>
      <c r="AL38" s="162"/>
      <c r="AM38" s="899"/>
      <c r="AN38" s="899"/>
      <c r="AO38" s="900"/>
      <c r="AP38" s="916"/>
      <c r="AQ38" s="917"/>
      <c r="AR38" s="917"/>
      <c r="AS38" s="917"/>
      <c r="AT38" s="918"/>
      <c r="AU38" s="187"/>
    </row>
    <row r="39" spans="2:47" ht="21" customHeight="1">
      <c r="B39" s="814" t="s">
        <v>98</v>
      </c>
      <c r="C39" s="815" t="s">
        <v>99</v>
      </c>
      <c r="D39" s="815"/>
      <c r="E39" s="816">
        <v>6</v>
      </c>
      <c r="F39" s="817"/>
      <c r="G39" s="817">
        <v>7</v>
      </c>
      <c r="H39" s="817"/>
      <c r="I39" s="817">
        <v>8</v>
      </c>
      <c r="J39" s="817"/>
      <c r="K39" s="817">
        <v>9</v>
      </c>
      <c r="L39" s="817"/>
      <c r="M39" s="817">
        <v>10</v>
      </c>
      <c r="N39" s="817"/>
      <c r="O39" s="817">
        <v>11</v>
      </c>
      <c r="P39" s="817"/>
      <c r="Q39" s="817">
        <v>12</v>
      </c>
      <c r="R39" s="817"/>
      <c r="S39" s="817">
        <v>13</v>
      </c>
      <c r="T39" s="817"/>
      <c r="U39" s="817">
        <v>14</v>
      </c>
      <c r="V39" s="817"/>
      <c r="W39" s="817">
        <v>15</v>
      </c>
      <c r="X39" s="817"/>
      <c r="Y39" s="817">
        <v>16</v>
      </c>
      <c r="Z39" s="817"/>
      <c r="AA39" s="817">
        <v>17</v>
      </c>
      <c r="AB39" s="817"/>
      <c r="AC39" s="817">
        <v>18</v>
      </c>
      <c r="AD39" s="817"/>
      <c r="AE39" s="817">
        <v>19</v>
      </c>
      <c r="AF39" s="817"/>
      <c r="AG39" s="817">
        <v>20</v>
      </c>
      <c r="AH39" s="817"/>
      <c r="AI39" s="817">
        <v>21</v>
      </c>
      <c r="AJ39" s="817"/>
      <c r="AK39" s="817">
        <v>22</v>
      </c>
      <c r="AL39" s="854"/>
      <c r="AM39" s="826" t="s">
        <v>100</v>
      </c>
      <c r="AN39" s="826"/>
      <c r="AO39" s="827"/>
      <c r="AP39" s="825" t="s">
        <v>101</v>
      </c>
      <c r="AQ39" s="826"/>
      <c r="AR39" s="826"/>
      <c r="AS39" s="826"/>
      <c r="AT39" s="827"/>
      <c r="AU39" s="161"/>
    </row>
    <row r="40" spans="2:47" ht="9.75" customHeight="1">
      <c r="B40" s="814"/>
      <c r="C40" s="815"/>
      <c r="D40" s="815"/>
      <c r="E40" s="162"/>
      <c r="F40" s="163"/>
      <c r="G40" s="162"/>
      <c r="H40" s="163"/>
      <c r="I40" s="162"/>
      <c r="J40" s="887">
        <v>35</v>
      </c>
      <c r="K40" s="888"/>
      <c r="L40" s="163"/>
      <c r="M40" s="162"/>
      <c r="N40" s="163"/>
      <c r="O40" s="162"/>
      <c r="P40" s="163"/>
      <c r="Q40" s="162"/>
      <c r="R40" s="163"/>
      <c r="S40" s="162"/>
      <c r="T40" s="163"/>
      <c r="U40" s="162"/>
      <c r="V40" s="163"/>
      <c r="W40" s="162"/>
      <c r="X40" s="163"/>
      <c r="Y40" s="162"/>
      <c r="Z40" s="163"/>
      <c r="AA40" s="162"/>
      <c r="AB40" s="163"/>
      <c r="AC40" s="162"/>
      <c r="AD40" s="163"/>
      <c r="AE40" s="162"/>
      <c r="AF40" s="163"/>
      <c r="AG40" s="162"/>
      <c r="AH40" s="163"/>
      <c r="AI40" s="162"/>
      <c r="AJ40" s="163"/>
      <c r="AK40" s="162"/>
      <c r="AL40" s="162"/>
      <c r="AM40" s="829"/>
      <c r="AN40" s="829"/>
      <c r="AO40" s="830"/>
      <c r="AP40" s="828"/>
      <c r="AQ40" s="829"/>
      <c r="AR40" s="829"/>
      <c r="AS40" s="829"/>
      <c r="AT40" s="830"/>
      <c r="AU40" s="161"/>
    </row>
    <row r="41" spans="2:47" ht="24.95" customHeight="1">
      <c r="B41" s="831" t="s">
        <v>121</v>
      </c>
      <c r="C41" s="833" t="s">
        <v>103</v>
      </c>
      <c r="D41" s="834"/>
      <c r="E41" s="193"/>
      <c r="F41" s="194"/>
      <c r="G41" s="194"/>
      <c r="H41" s="167"/>
      <c r="I41" s="167"/>
      <c r="J41" s="167"/>
      <c r="K41" s="167"/>
      <c r="L41" s="166"/>
      <c r="M41" s="167"/>
      <c r="N41" s="167"/>
      <c r="O41" s="167"/>
      <c r="P41" s="167"/>
      <c r="Q41" s="167"/>
      <c r="R41" s="167"/>
      <c r="S41" s="167"/>
      <c r="T41" s="167"/>
      <c r="U41" s="168"/>
      <c r="V41" s="167"/>
      <c r="W41" s="167"/>
      <c r="X41" s="167"/>
      <c r="Y41" s="167"/>
      <c r="Z41" s="167"/>
      <c r="AA41" s="167"/>
      <c r="AB41" s="167"/>
      <c r="AC41" s="167"/>
      <c r="AD41" s="167"/>
      <c r="AE41" s="167"/>
      <c r="AF41" s="167"/>
      <c r="AG41" s="167"/>
      <c r="AH41" s="167"/>
      <c r="AI41" s="167"/>
      <c r="AJ41" s="169"/>
      <c r="AK41" s="165"/>
      <c r="AL41" s="170"/>
      <c r="AM41" s="839" t="str">
        <f>IF(AND(入力ページ!F21&gt;=3,入力ページ!$F$24="生活館"),"○","")</f>
        <v/>
      </c>
      <c r="AN41" s="842" t="s">
        <v>104</v>
      </c>
      <c r="AO41" s="843"/>
      <c r="AP41" s="848"/>
      <c r="AQ41" s="849"/>
      <c r="AR41" s="850" t="s">
        <v>105</v>
      </c>
      <c r="AS41" s="851"/>
      <c r="AT41" s="171" t="s">
        <v>106</v>
      </c>
      <c r="AU41" s="172"/>
    </row>
    <row r="42" spans="2:47" ht="12" customHeight="1">
      <c r="B42" s="832"/>
      <c r="C42" s="835"/>
      <c r="D42" s="836"/>
      <c r="E42" s="924"/>
      <c r="F42" s="927"/>
      <c r="G42" s="927"/>
      <c r="H42" s="927"/>
      <c r="I42" s="927"/>
      <c r="J42" s="927"/>
      <c r="K42" s="935"/>
      <c r="L42" s="937"/>
      <c r="M42" s="927"/>
      <c r="N42" s="927"/>
      <c r="O42" s="927"/>
      <c r="P42" s="927"/>
      <c r="Q42" s="927"/>
      <c r="R42" s="927"/>
      <c r="S42" s="927"/>
      <c r="T42" s="939"/>
      <c r="U42" s="940"/>
      <c r="V42" s="927"/>
      <c r="W42" s="927"/>
      <c r="X42" s="927"/>
      <c r="Y42" s="927"/>
      <c r="Z42" s="927"/>
      <c r="AA42" s="927"/>
      <c r="AB42" s="927"/>
      <c r="AC42" s="927"/>
      <c r="AD42" s="927"/>
      <c r="AE42" s="927"/>
      <c r="AF42" s="927"/>
      <c r="AG42" s="927"/>
      <c r="AH42" s="927"/>
      <c r="AI42" s="926"/>
      <c r="AJ42" s="852"/>
      <c r="AK42" s="868" t="s">
        <v>107</v>
      </c>
      <c r="AL42" s="856"/>
      <c r="AM42" s="840"/>
      <c r="AN42" s="844"/>
      <c r="AO42" s="845"/>
      <c r="AP42" s="857" t="s">
        <v>108</v>
      </c>
      <c r="AQ42" s="858"/>
      <c r="AR42" s="869" t="str">
        <f>IF(AND(入力ページ!AB25&lt;&gt;"",SUM(入力ページ!P67:R70)&gt;=1),"○",IF(AND(入力ページ!AB25&lt;&gt;"",SUM(入力ページ!P67:R70)=0),"-",""))</f>
        <v/>
      </c>
      <c r="AS42" s="870"/>
      <c r="AT42" s="865"/>
      <c r="AU42" s="172"/>
    </row>
    <row r="43" spans="2:47" ht="12.75" customHeight="1">
      <c r="B43" s="832"/>
      <c r="C43" s="835"/>
      <c r="D43" s="836"/>
      <c r="E43" s="924"/>
      <c r="F43" s="927"/>
      <c r="G43" s="927"/>
      <c r="H43" s="927"/>
      <c r="I43" s="927"/>
      <c r="J43" s="927"/>
      <c r="K43" s="935"/>
      <c r="L43" s="937"/>
      <c r="M43" s="927"/>
      <c r="N43" s="927"/>
      <c r="O43" s="927"/>
      <c r="P43" s="927"/>
      <c r="Q43" s="927"/>
      <c r="R43" s="927"/>
      <c r="S43" s="927"/>
      <c r="T43" s="939"/>
      <c r="U43" s="940"/>
      <c r="V43" s="927"/>
      <c r="W43" s="927"/>
      <c r="X43" s="927"/>
      <c r="Y43" s="927"/>
      <c r="Z43" s="927"/>
      <c r="AA43" s="927"/>
      <c r="AB43" s="927"/>
      <c r="AC43" s="927"/>
      <c r="AD43" s="927"/>
      <c r="AE43" s="927"/>
      <c r="AF43" s="927"/>
      <c r="AG43" s="927"/>
      <c r="AH43" s="927"/>
      <c r="AI43" s="926"/>
      <c r="AJ43" s="852"/>
      <c r="AK43" s="868"/>
      <c r="AL43" s="856"/>
      <c r="AM43" s="841"/>
      <c r="AN43" s="846"/>
      <c r="AO43" s="847"/>
      <c r="AP43" s="859"/>
      <c r="AQ43" s="860"/>
      <c r="AR43" s="871"/>
      <c r="AS43" s="872"/>
      <c r="AT43" s="866"/>
      <c r="AU43" s="172"/>
    </row>
    <row r="44" spans="2:47" ht="12.75" customHeight="1">
      <c r="B44" s="832"/>
      <c r="C44" s="835"/>
      <c r="D44" s="836"/>
      <c r="E44" s="924"/>
      <c r="F44" s="927"/>
      <c r="G44" s="927"/>
      <c r="H44" s="927"/>
      <c r="I44" s="927"/>
      <c r="J44" s="927"/>
      <c r="K44" s="935"/>
      <c r="L44" s="937"/>
      <c r="M44" s="927"/>
      <c r="N44" s="927"/>
      <c r="O44" s="927"/>
      <c r="P44" s="927"/>
      <c r="Q44" s="927"/>
      <c r="R44" s="927"/>
      <c r="S44" s="927"/>
      <c r="T44" s="939"/>
      <c r="U44" s="940"/>
      <c r="V44" s="927"/>
      <c r="W44" s="927"/>
      <c r="X44" s="927"/>
      <c r="Y44" s="927"/>
      <c r="Z44" s="927"/>
      <c r="AA44" s="927"/>
      <c r="AB44" s="927"/>
      <c r="AC44" s="927"/>
      <c r="AD44" s="927"/>
      <c r="AE44" s="927"/>
      <c r="AF44" s="927"/>
      <c r="AG44" s="927"/>
      <c r="AH44" s="927"/>
      <c r="AI44" s="926"/>
      <c r="AJ44" s="852"/>
      <c r="AK44" s="868"/>
      <c r="AL44" s="856"/>
      <c r="AM44" s="839" t="str">
        <f>IF(AND(入力ページ!F21&gt;=3,入力ページ!$F$24="ロッジ"),"○","")</f>
        <v/>
      </c>
      <c r="AN44" s="842" t="s">
        <v>109</v>
      </c>
      <c r="AO44" s="843"/>
      <c r="AP44" s="857" t="s">
        <v>110</v>
      </c>
      <c r="AQ44" s="858"/>
      <c r="AR44" s="869" t="str">
        <f>IF(AND(入力ページ!AB26&lt;&gt;"",SUM(入力ページ!P71:R74)&gt;=1),"○",IF(AND(入力ページ!AB26&lt;&gt;"",SUM(入力ページ!P71:R74)=0),"-",""))</f>
        <v/>
      </c>
      <c r="AS44" s="870"/>
      <c r="AT44" s="873" t="str">
        <f>IF(AND(入力ページ!AB26&lt;&gt;"",SUM(入力ページ!P75)&gt;=1),"○",IF(入力ページ!AB26&lt;&gt;"","-",""))</f>
        <v/>
      </c>
      <c r="AU44" s="173"/>
    </row>
    <row r="45" spans="2:47" ht="12" customHeight="1">
      <c r="B45" s="832"/>
      <c r="C45" s="837"/>
      <c r="D45" s="838"/>
      <c r="E45" s="925"/>
      <c r="F45" s="929"/>
      <c r="G45" s="929"/>
      <c r="H45" s="929"/>
      <c r="I45" s="929"/>
      <c r="J45" s="929"/>
      <c r="K45" s="936"/>
      <c r="L45" s="938"/>
      <c r="M45" s="929"/>
      <c r="N45" s="929"/>
      <c r="O45" s="929"/>
      <c r="P45" s="929"/>
      <c r="Q45" s="929"/>
      <c r="R45" s="929"/>
      <c r="S45" s="929"/>
      <c r="T45" s="941"/>
      <c r="U45" s="942"/>
      <c r="V45" s="929"/>
      <c r="W45" s="929"/>
      <c r="X45" s="929"/>
      <c r="Y45" s="929"/>
      <c r="Z45" s="929"/>
      <c r="AA45" s="929"/>
      <c r="AB45" s="929"/>
      <c r="AC45" s="929"/>
      <c r="AD45" s="929"/>
      <c r="AE45" s="929"/>
      <c r="AF45" s="929"/>
      <c r="AG45" s="929"/>
      <c r="AH45" s="929"/>
      <c r="AI45" s="930"/>
      <c r="AJ45" s="852"/>
      <c r="AK45" s="868"/>
      <c r="AL45" s="856"/>
      <c r="AM45" s="840"/>
      <c r="AN45" s="844"/>
      <c r="AO45" s="845"/>
      <c r="AP45" s="859"/>
      <c r="AQ45" s="860"/>
      <c r="AR45" s="871"/>
      <c r="AS45" s="872"/>
      <c r="AT45" s="874"/>
      <c r="AU45" s="173"/>
    </row>
    <row r="46" spans="2:47" ht="24.95" customHeight="1">
      <c r="B46" s="174">
        <f>入力ページ!Q65</f>
        <v>0</v>
      </c>
      <c r="C46" s="893" t="s">
        <v>111</v>
      </c>
      <c r="D46" s="894"/>
      <c r="E46" s="195"/>
      <c r="F46" s="176"/>
      <c r="G46" s="176"/>
      <c r="H46" s="176"/>
      <c r="I46" s="176"/>
      <c r="J46" s="176"/>
      <c r="K46" s="176"/>
      <c r="L46" s="175"/>
      <c r="M46" s="176"/>
      <c r="N46" s="176"/>
      <c r="O46" s="176"/>
      <c r="P46" s="176"/>
      <c r="Q46" s="176"/>
      <c r="R46" s="176"/>
      <c r="S46" s="176"/>
      <c r="T46" s="176"/>
      <c r="U46" s="177"/>
      <c r="V46" s="176"/>
      <c r="W46" s="176"/>
      <c r="X46" s="176"/>
      <c r="Y46" s="176"/>
      <c r="Z46" s="176"/>
      <c r="AA46" s="176"/>
      <c r="AB46" s="176"/>
      <c r="AC46" s="176"/>
      <c r="AD46" s="176"/>
      <c r="AE46" s="176"/>
      <c r="AF46" s="176"/>
      <c r="AG46" s="176"/>
      <c r="AH46" s="176"/>
      <c r="AI46" s="176"/>
      <c r="AJ46" s="164"/>
      <c r="AK46" s="868"/>
      <c r="AL46" s="170"/>
      <c r="AM46" s="841"/>
      <c r="AN46" s="846"/>
      <c r="AO46" s="847"/>
      <c r="AP46" s="850" t="s">
        <v>112</v>
      </c>
      <c r="AQ46" s="851"/>
      <c r="AR46" s="895" t="str">
        <f>IF(AND(入力ページ!AB27&lt;&gt;"",SUM(入力ページ!P76:R79)&gt;=1),"○",IF(AND(入力ページ!AB27&lt;&gt;"",SUM(入力ページ!P76:R79)=0),"-",""))</f>
        <v/>
      </c>
      <c r="AS46" s="896"/>
      <c r="AT46" s="178" t="str">
        <f>IF(AND(入力ページ!AB27&lt;&gt;"",SUM(入力ページ!P80)&gt;=1),"○",IF(入力ページ!AB27&lt;&gt;"","-",""))</f>
        <v/>
      </c>
      <c r="AU46" s="173"/>
    </row>
    <row r="47" spans="2:47" ht="24.95" customHeight="1">
      <c r="B47" s="179" t="s">
        <v>27</v>
      </c>
      <c r="C47" s="893" t="s">
        <v>113</v>
      </c>
      <c r="D47" s="894"/>
      <c r="E47" s="195"/>
      <c r="F47" s="176"/>
      <c r="G47" s="176"/>
      <c r="H47" s="176"/>
      <c r="I47" s="176"/>
      <c r="J47" s="176"/>
      <c r="K47" s="176"/>
      <c r="L47" s="175"/>
      <c r="M47" s="176"/>
      <c r="N47" s="176"/>
      <c r="O47" s="176"/>
      <c r="P47" s="176"/>
      <c r="Q47" s="176"/>
      <c r="R47" s="176"/>
      <c r="S47" s="176"/>
      <c r="T47" s="176"/>
      <c r="U47" s="177"/>
      <c r="V47" s="176"/>
      <c r="W47" s="176"/>
      <c r="X47" s="176"/>
      <c r="Y47" s="176"/>
      <c r="Z47" s="176"/>
      <c r="AA47" s="176"/>
      <c r="AB47" s="176"/>
      <c r="AC47" s="176"/>
      <c r="AD47" s="176"/>
      <c r="AE47" s="176"/>
      <c r="AF47" s="176"/>
      <c r="AG47" s="176"/>
      <c r="AH47" s="176"/>
      <c r="AI47" s="176"/>
      <c r="AJ47" s="164"/>
      <c r="AK47" s="868"/>
      <c r="AL47" s="170"/>
      <c r="AM47" s="897" t="s">
        <v>114</v>
      </c>
      <c r="AN47" s="897"/>
      <c r="AO47" s="898"/>
      <c r="AP47" s="901" t="s">
        <v>115</v>
      </c>
      <c r="AQ47" s="902"/>
      <c r="AR47" s="902"/>
      <c r="AS47" s="902"/>
      <c r="AT47" s="903"/>
      <c r="AU47" s="180"/>
    </row>
    <row r="48" spans="2:47" ht="24.95" customHeight="1" thickBot="1">
      <c r="B48" s="181">
        <f>入力ページ!Q65</f>
        <v>0</v>
      </c>
      <c r="C48" s="904" t="s">
        <v>116</v>
      </c>
      <c r="D48" s="905"/>
      <c r="E48" s="196"/>
      <c r="F48" s="167"/>
      <c r="G48" s="167"/>
      <c r="H48" s="167"/>
      <c r="I48" s="167"/>
      <c r="J48" s="167"/>
      <c r="K48" s="167"/>
      <c r="L48" s="166"/>
      <c r="M48" s="167"/>
      <c r="N48" s="167"/>
      <c r="O48" s="167"/>
      <c r="P48" s="167"/>
      <c r="Q48" s="167"/>
      <c r="R48" s="167"/>
      <c r="S48" s="167"/>
      <c r="T48" s="167"/>
      <c r="U48" s="168"/>
      <c r="V48" s="167"/>
      <c r="W48" s="167"/>
      <c r="X48" s="167"/>
      <c r="Y48" s="167"/>
      <c r="Z48" s="167"/>
      <c r="AA48" s="167"/>
      <c r="AB48" s="167"/>
      <c r="AC48" s="167"/>
      <c r="AD48" s="167"/>
      <c r="AE48" s="167"/>
      <c r="AF48" s="167"/>
      <c r="AG48" s="167"/>
      <c r="AH48" s="167"/>
      <c r="AI48" s="167"/>
      <c r="AJ48" s="164"/>
      <c r="AK48" s="868"/>
      <c r="AL48" s="170"/>
      <c r="AM48" s="897"/>
      <c r="AN48" s="897"/>
      <c r="AO48" s="898"/>
      <c r="AP48" s="906" t="s">
        <v>117</v>
      </c>
      <c r="AQ48" s="907"/>
      <c r="AR48" s="907"/>
      <c r="AS48" s="907"/>
      <c r="AT48" s="908"/>
      <c r="AU48" s="180"/>
    </row>
    <row r="49" spans="2:47" ht="30" customHeight="1" thickTop="1">
      <c r="B49" s="179" t="s">
        <v>28</v>
      </c>
      <c r="C49" s="909" t="s">
        <v>118</v>
      </c>
      <c r="D49" s="910"/>
      <c r="E49" s="197"/>
      <c r="F49" s="185"/>
      <c r="G49" s="185"/>
      <c r="H49" s="185"/>
      <c r="I49" s="185"/>
      <c r="J49" s="185"/>
      <c r="K49" s="185"/>
      <c r="L49" s="184"/>
      <c r="M49" s="185"/>
      <c r="N49" s="185"/>
      <c r="O49" s="185"/>
      <c r="P49" s="185"/>
      <c r="Q49" s="185"/>
      <c r="R49" s="185"/>
      <c r="S49" s="185"/>
      <c r="T49" s="185"/>
      <c r="U49" s="186"/>
      <c r="V49" s="185"/>
      <c r="W49" s="185"/>
      <c r="X49" s="185"/>
      <c r="Y49" s="185"/>
      <c r="Z49" s="185"/>
      <c r="AA49" s="185"/>
      <c r="AB49" s="185"/>
      <c r="AC49" s="185"/>
      <c r="AD49" s="185"/>
      <c r="AE49" s="185"/>
      <c r="AF49" s="185"/>
      <c r="AG49" s="185"/>
      <c r="AH49" s="185"/>
      <c r="AI49" s="185"/>
      <c r="AJ49" s="164"/>
      <c r="AK49" s="868"/>
      <c r="AL49" s="170"/>
      <c r="AM49" s="897"/>
      <c r="AN49" s="897"/>
      <c r="AO49" s="898"/>
      <c r="AP49" s="913" t="s">
        <v>119</v>
      </c>
      <c r="AQ49" s="914"/>
      <c r="AR49" s="914"/>
      <c r="AS49" s="914"/>
      <c r="AT49" s="915"/>
      <c r="AU49" s="187"/>
    </row>
    <row r="50" spans="2:47" ht="30" customHeight="1">
      <c r="B50" s="188" t="s">
        <v>30</v>
      </c>
      <c r="C50" s="911"/>
      <c r="D50" s="912"/>
      <c r="E50" s="198"/>
      <c r="F50" s="191"/>
      <c r="G50" s="191"/>
      <c r="H50" s="191"/>
      <c r="I50" s="191"/>
      <c r="J50" s="191"/>
      <c r="K50" s="191"/>
      <c r="L50" s="190"/>
      <c r="M50" s="191"/>
      <c r="N50" s="191"/>
      <c r="O50" s="191"/>
      <c r="P50" s="191"/>
      <c r="Q50" s="191"/>
      <c r="R50" s="191"/>
      <c r="S50" s="191"/>
      <c r="T50" s="191"/>
      <c r="U50" s="192"/>
      <c r="V50" s="191"/>
      <c r="W50" s="191"/>
      <c r="X50" s="191"/>
      <c r="Y50" s="191"/>
      <c r="Z50" s="191"/>
      <c r="AA50" s="191"/>
      <c r="AB50" s="191"/>
      <c r="AC50" s="191"/>
      <c r="AD50" s="191"/>
      <c r="AE50" s="191"/>
      <c r="AF50" s="191"/>
      <c r="AG50" s="191"/>
      <c r="AH50" s="191"/>
      <c r="AI50" s="191"/>
      <c r="AJ50" s="189"/>
      <c r="AK50" s="163"/>
      <c r="AL50" s="162"/>
      <c r="AM50" s="899"/>
      <c r="AN50" s="899"/>
      <c r="AO50" s="900"/>
      <c r="AP50" s="916"/>
      <c r="AQ50" s="917"/>
      <c r="AR50" s="917"/>
      <c r="AS50" s="917"/>
      <c r="AT50" s="918"/>
      <c r="AU50" s="187"/>
    </row>
    <row r="51" spans="2:47" ht="18.75" customHeight="1">
      <c r="B51" s="199" t="s">
        <v>122</v>
      </c>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O51" s="943" t="s">
        <v>123</v>
      </c>
      <c r="AP51" s="944"/>
      <c r="AQ51" s="944"/>
      <c r="AR51" s="944"/>
      <c r="AS51" s="944"/>
      <c r="AT51" s="944"/>
      <c r="AU51" s="172"/>
    </row>
    <row r="52" spans="2:47" ht="26.25" customHeight="1">
      <c r="B52" s="201" t="s">
        <v>124</v>
      </c>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O52" s="945"/>
      <c r="AP52" s="945"/>
      <c r="AQ52" s="945"/>
      <c r="AR52" s="945"/>
      <c r="AS52" s="945"/>
      <c r="AT52" s="945"/>
      <c r="AU52" s="172"/>
    </row>
    <row r="53" spans="2:47" ht="30" customHeight="1">
      <c r="B53" s="751" t="s">
        <v>73</v>
      </c>
      <c r="C53" s="751"/>
      <c r="D53" s="751"/>
      <c r="E53" s="751"/>
      <c r="F53" s="751"/>
      <c r="G53" s="751"/>
      <c r="H53" s="751"/>
      <c r="I53" s="751"/>
      <c r="J53" s="751"/>
      <c r="K53" s="751"/>
      <c r="L53" s="751"/>
      <c r="M53" s="751"/>
      <c r="N53" s="751"/>
      <c r="O53" s="752" t="s">
        <v>74</v>
      </c>
      <c r="P53" s="752"/>
      <c r="Q53" s="752"/>
      <c r="R53" s="752"/>
      <c r="S53" s="752"/>
      <c r="T53" s="752"/>
      <c r="U53" s="752"/>
      <c r="V53" s="752"/>
      <c r="W53" s="752"/>
      <c r="X53" s="752"/>
      <c r="Y53" s="752"/>
      <c r="Z53" s="752"/>
      <c r="AA53" s="752"/>
      <c r="AB53" s="752"/>
      <c r="AC53" s="752"/>
      <c r="AD53" s="752"/>
      <c r="AE53" s="752"/>
      <c r="AF53" s="752"/>
      <c r="AG53" s="752"/>
      <c r="AH53" s="752"/>
      <c r="AI53" s="752"/>
      <c r="AJ53" s="752"/>
      <c r="AK53" s="752"/>
      <c r="AL53" s="752"/>
      <c r="AM53" s="752"/>
      <c r="AN53" s="752"/>
      <c r="AO53" s="737" t="s">
        <v>75</v>
      </c>
      <c r="AP53" s="737"/>
      <c r="AQ53" s="737">
        <v>2</v>
      </c>
      <c r="AR53" s="737"/>
      <c r="AS53" s="737" t="s">
        <v>30</v>
      </c>
      <c r="AT53" s="737"/>
      <c r="AU53" s="129"/>
    </row>
    <row r="54" spans="2:47" ht="45" customHeight="1">
      <c r="B54" s="738" t="s">
        <v>76</v>
      </c>
      <c r="C54" s="739"/>
      <c r="D54" s="740" t="str">
        <f>D9</f>
        <v>鉾田市立海ぴぃ小学校</v>
      </c>
      <c r="E54" s="741"/>
      <c r="F54" s="741"/>
      <c r="G54" s="741"/>
      <c r="H54" s="741"/>
      <c r="I54" s="741"/>
      <c r="J54" s="741"/>
      <c r="K54" s="741"/>
      <c r="L54" s="741"/>
      <c r="M54" s="741"/>
      <c r="N54" s="741"/>
      <c r="O54" s="741"/>
      <c r="P54" s="741"/>
      <c r="Q54" s="131" t="s">
        <v>77</v>
      </c>
      <c r="R54" s="742" t="str">
        <f>R9</f>
        <v>茨城県 　</v>
      </c>
      <c r="S54" s="742"/>
      <c r="T54" s="742"/>
      <c r="U54" s="742" t="str">
        <f>U9</f>
        <v>鉾田</v>
      </c>
      <c r="V54" s="742"/>
      <c r="W54" s="742"/>
      <c r="X54" s="202" t="str">
        <f>X9</f>
        <v>市</v>
      </c>
      <c r="Y54" s="133" t="s">
        <v>30</v>
      </c>
      <c r="Z54" s="744" t="s">
        <v>79</v>
      </c>
      <c r="AA54" s="745"/>
      <c r="AB54" s="746">
        <f>AB9</f>
        <v>2025</v>
      </c>
      <c r="AC54" s="747"/>
      <c r="AD54" s="134" t="s">
        <v>26</v>
      </c>
      <c r="AE54" s="135">
        <f>AE9</f>
        <v>7</v>
      </c>
      <c r="AF54" s="134" t="s">
        <v>27</v>
      </c>
      <c r="AG54" s="135">
        <f>AG9</f>
        <v>14</v>
      </c>
      <c r="AH54" s="136" t="s">
        <v>80</v>
      </c>
      <c r="AI54" s="137" t="str">
        <f>AI9</f>
        <v>月</v>
      </c>
      <c r="AJ54" s="138" t="s">
        <v>30</v>
      </c>
      <c r="AK54" s="139" t="s">
        <v>32</v>
      </c>
      <c r="AL54" s="140">
        <f>AL9</f>
        <v>45853</v>
      </c>
      <c r="AM54" s="748" t="s">
        <v>27</v>
      </c>
      <c r="AN54" s="748"/>
      <c r="AO54" s="141">
        <f>AO9</f>
        <v>45853</v>
      </c>
      <c r="AP54" s="136" t="s">
        <v>80</v>
      </c>
      <c r="AQ54" s="748" t="str">
        <f>AQ9</f>
        <v>火</v>
      </c>
      <c r="AR54" s="748"/>
      <c r="AS54" s="749" t="s">
        <v>30</v>
      </c>
      <c r="AT54" s="750"/>
      <c r="AU54" s="203"/>
    </row>
    <row r="55" spans="2:47" ht="19.5" customHeight="1">
      <c r="B55" s="759" t="s">
        <v>81</v>
      </c>
      <c r="C55" s="144" t="s">
        <v>82</v>
      </c>
      <c r="D55" s="145"/>
      <c r="E55" s="146"/>
      <c r="F55" s="762" t="s">
        <v>83</v>
      </c>
      <c r="G55" s="765" t="s">
        <v>84</v>
      </c>
      <c r="H55" s="766"/>
      <c r="I55" s="769" t="s">
        <v>85</v>
      </c>
      <c r="J55" s="755">
        <f>入力ページ!$E$37+入力ページ!$I$37+入力ページ!$M$37+入力ページ!$Q$37</f>
        <v>22</v>
      </c>
      <c r="K55" s="755" t="s">
        <v>86</v>
      </c>
      <c r="L55" s="755" t="s">
        <v>87</v>
      </c>
      <c r="M55" s="755">
        <f>入力ページ!$E$38+入力ページ!$I$38+入力ページ!$M$38+入力ページ!$Q$38</f>
        <v>23</v>
      </c>
      <c r="N55" s="755" t="s">
        <v>86</v>
      </c>
      <c r="O55" s="755" t="s">
        <v>88</v>
      </c>
      <c r="P55" s="755">
        <f>入力ページ!E84+入力ページ!I84+入力ページ!M84+入力ページ!Q84</f>
        <v>0</v>
      </c>
      <c r="Q55" s="757" t="s">
        <v>86</v>
      </c>
      <c r="R55" s="780" t="s">
        <v>89</v>
      </c>
      <c r="S55" s="781"/>
      <c r="T55" s="946" t="str">
        <f>入力ページ!$Q$13</f>
        <v>トチギ　ハナコ</v>
      </c>
      <c r="U55" s="947"/>
      <c r="V55" s="947"/>
      <c r="W55" s="947"/>
      <c r="X55" s="947"/>
      <c r="Y55" s="947"/>
      <c r="Z55" s="948"/>
      <c r="AA55" s="949" t="s">
        <v>90</v>
      </c>
      <c r="AB55" s="950"/>
      <c r="AC55" s="950"/>
      <c r="AD55" s="950"/>
      <c r="AE55" s="950"/>
      <c r="AF55" s="950"/>
      <c r="AG55" s="950"/>
      <c r="AH55" s="950"/>
      <c r="AI55" s="951"/>
      <c r="AJ55" s="785" t="s">
        <v>91</v>
      </c>
      <c r="AK55" s="786"/>
      <c r="AL55" s="786"/>
      <c r="AM55" s="786"/>
      <c r="AN55" s="786"/>
      <c r="AO55" s="786"/>
      <c r="AP55" s="786"/>
      <c r="AQ55" s="786"/>
      <c r="AR55" s="786"/>
      <c r="AS55" s="786"/>
      <c r="AT55" s="787"/>
      <c r="AU55" s="149"/>
    </row>
    <row r="56" spans="2:47" ht="12.75" customHeight="1">
      <c r="B56" s="760"/>
      <c r="C56" s="151"/>
      <c r="D56" s="152"/>
      <c r="E56" s="153"/>
      <c r="F56" s="763"/>
      <c r="G56" s="767"/>
      <c r="H56" s="768"/>
      <c r="I56" s="770"/>
      <c r="J56" s="756"/>
      <c r="K56" s="756"/>
      <c r="L56" s="756"/>
      <c r="M56" s="756"/>
      <c r="N56" s="756"/>
      <c r="O56" s="756"/>
      <c r="P56" s="756"/>
      <c r="Q56" s="758"/>
      <c r="R56" s="791" t="s">
        <v>92</v>
      </c>
      <c r="S56" s="778"/>
      <c r="T56" s="796" t="str">
        <f>入力ページ!$Q$14</f>
        <v>栃木　花子</v>
      </c>
      <c r="U56" s="797"/>
      <c r="V56" s="797"/>
      <c r="W56" s="797"/>
      <c r="X56" s="797"/>
      <c r="Y56" s="797"/>
      <c r="Z56" s="798"/>
      <c r="AA56" s="952"/>
      <c r="AB56" s="953"/>
      <c r="AC56" s="953"/>
      <c r="AD56" s="953"/>
      <c r="AE56" s="953"/>
      <c r="AF56" s="953"/>
      <c r="AG56" s="953"/>
      <c r="AH56" s="953"/>
      <c r="AI56" s="954"/>
      <c r="AJ56" s="788"/>
      <c r="AK56" s="789"/>
      <c r="AL56" s="789"/>
      <c r="AM56" s="789"/>
      <c r="AN56" s="789"/>
      <c r="AO56" s="789"/>
      <c r="AP56" s="789"/>
      <c r="AQ56" s="789"/>
      <c r="AR56" s="789"/>
      <c r="AS56" s="789"/>
      <c r="AT56" s="790"/>
      <c r="AU56" s="149"/>
    </row>
    <row r="57" spans="2:47" ht="10.5" customHeight="1">
      <c r="B57" s="760"/>
      <c r="C57" s="771">
        <f>入力ページ!$AC$39</f>
        <v>49</v>
      </c>
      <c r="D57" s="772"/>
      <c r="E57" s="153"/>
      <c r="F57" s="763"/>
      <c r="G57" s="775" t="s">
        <v>93</v>
      </c>
      <c r="H57" s="776"/>
      <c r="I57" s="777" t="s">
        <v>85</v>
      </c>
      <c r="J57" s="778">
        <f>入力ページ!$Y$37</f>
        <v>2</v>
      </c>
      <c r="K57" s="778" t="s">
        <v>86</v>
      </c>
      <c r="L57" s="778" t="s">
        <v>87</v>
      </c>
      <c r="M57" s="778">
        <f>入力ページ!$Y$38</f>
        <v>2</v>
      </c>
      <c r="N57" s="778" t="s">
        <v>86</v>
      </c>
      <c r="O57" s="778" t="s">
        <v>88</v>
      </c>
      <c r="P57" s="778">
        <f>入力ページ!$Y$39</f>
        <v>4</v>
      </c>
      <c r="Q57" s="779" t="s">
        <v>86</v>
      </c>
      <c r="R57" s="791"/>
      <c r="S57" s="778"/>
      <c r="T57" s="796"/>
      <c r="U57" s="797"/>
      <c r="V57" s="797"/>
      <c r="W57" s="797"/>
      <c r="X57" s="797"/>
      <c r="Y57" s="797"/>
      <c r="Z57" s="798"/>
      <c r="AA57" s="955" t="str">
        <f>入力ページ!$Q$19</f>
        <v>012</v>
      </c>
      <c r="AB57" s="956"/>
      <c r="AC57" s="802" t="s">
        <v>29</v>
      </c>
      <c r="AD57" s="956" t="str">
        <f>入力ページ!$T$19</f>
        <v>3456</v>
      </c>
      <c r="AE57" s="956"/>
      <c r="AF57" s="956"/>
      <c r="AG57" s="802" t="s">
        <v>30</v>
      </c>
      <c r="AH57" s="797" t="str">
        <f>入力ページ!$W$19</f>
        <v>0789</v>
      </c>
      <c r="AI57" s="798"/>
      <c r="AJ57" s="804" t="str">
        <f>入力ページ!$G$19</f>
        <v>080</v>
      </c>
      <c r="AK57" s="805"/>
      <c r="AL57" s="802" t="s">
        <v>29</v>
      </c>
      <c r="AM57" s="805" t="str">
        <f>入力ページ!$J$19</f>
        <v>123</v>
      </c>
      <c r="AN57" s="805"/>
      <c r="AO57" s="805"/>
      <c r="AP57" s="802" t="s">
        <v>30</v>
      </c>
      <c r="AQ57" s="808" t="str">
        <f>入力ページ!$M$19</f>
        <v>4567</v>
      </c>
      <c r="AR57" s="808"/>
      <c r="AS57" s="808"/>
      <c r="AT57" s="809"/>
      <c r="AU57" s="154"/>
    </row>
    <row r="58" spans="2:47" ht="22.5" customHeight="1">
      <c r="B58" s="761"/>
      <c r="C58" s="773"/>
      <c r="D58" s="774"/>
      <c r="E58" s="155" t="s">
        <v>86</v>
      </c>
      <c r="F58" s="764"/>
      <c r="G58" s="767"/>
      <c r="H58" s="768"/>
      <c r="I58" s="770"/>
      <c r="J58" s="756"/>
      <c r="K58" s="756"/>
      <c r="L58" s="756"/>
      <c r="M58" s="756"/>
      <c r="N58" s="756"/>
      <c r="O58" s="756"/>
      <c r="P58" s="756"/>
      <c r="Q58" s="758"/>
      <c r="R58" s="792"/>
      <c r="S58" s="756"/>
      <c r="T58" s="799"/>
      <c r="U58" s="800"/>
      <c r="V58" s="800"/>
      <c r="W58" s="800"/>
      <c r="X58" s="800"/>
      <c r="Y58" s="800"/>
      <c r="Z58" s="801"/>
      <c r="AA58" s="957"/>
      <c r="AB58" s="958"/>
      <c r="AC58" s="803"/>
      <c r="AD58" s="958"/>
      <c r="AE58" s="958"/>
      <c r="AF58" s="958"/>
      <c r="AG58" s="803"/>
      <c r="AH58" s="800"/>
      <c r="AI58" s="801"/>
      <c r="AJ58" s="806"/>
      <c r="AK58" s="807"/>
      <c r="AL58" s="803"/>
      <c r="AM58" s="807"/>
      <c r="AN58" s="807"/>
      <c r="AO58" s="807"/>
      <c r="AP58" s="803"/>
      <c r="AQ58" s="810"/>
      <c r="AR58" s="810"/>
      <c r="AS58" s="810"/>
      <c r="AT58" s="811"/>
      <c r="AU58" s="154"/>
    </row>
    <row r="59" spans="2:47" ht="21" customHeight="1">
      <c r="B59" s="818" t="s">
        <v>94</v>
      </c>
      <c r="C59" s="818"/>
      <c r="D59" s="818"/>
      <c r="E59" s="156"/>
      <c r="F59" s="157"/>
      <c r="G59" s="158"/>
      <c r="H59" s="819" t="s">
        <v>95</v>
      </c>
      <c r="I59" s="820"/>
      <c r="J59" s="821"/>
      <c r="K59" s="157"/>
      <c r="L59" s="812" t="s">
        <v>96</v>
      </c>
      <c r="M59" s="812"/>
      <c r="N59" s="812"/>
      <c r="O59" s="157"/>
      <c r="P59" s="157"/>
      <c r="Q59" s="157"/>
      <c r="R59" s="819" t="s">
        <v>95</v>
      </c>
      <c r="S59" s="820"/>
      <c r="T59" s="820"/>
      <c r="U59" s="157" t="s">
        <v>96</v>
      </c>
      <c r="V59" s="157"/>
      <c r="W59" s="157"/>
      <c r="X59" s="157"/>
      <c r="Y59" s="157"/>
      <c r="Z59" s="157"/>
      <c r="AA59" s="157"/>
      <c r="AB59" s="822" t="s">
        <v>95</v>
      </c>
      <c r="AC59" s="823"/>
      <c r="AD59" s="823"/>
      <c r="AE59" s="823"/>
      <c r="AF59" s="824"/>
      <c r="AG59" s="157"/>
      <c r="AH59" s="157"/>
      <c r="AI59" s="157"/>
      <c r="AJ59" s="812" t="s">
        <v>125</v>
      </c>
      <c r="AK59" s="812"/>
      <c r="AL59" s="813"/>
      <c r="AM59" s="812"/>
      <c r="AN59" s="812"/>
      <c r="AO59" s="157"/>
      <c r="AP59" s="157"/>
      <c r="AQ59" s="812"/>
      <c r="AR59" s="812"/>
      <c r="AS59" s="812"/>
      <c r="AT59" s="813"/>
      <c r="AU59" s="160"/>
    </row>
    <row r="60" spans="2:47" ht="21" customHeight="1">
      <c r="B60" s="814" t="s">
        <v>98</v>
      </c>
      <c r="C60" s="815" t="s">
        <v>99</v>
      </c>
      <c r="D60" s="815"/>
      <c r="E60" s="816">
        <v>6</v>
      </c>
      <c r="F60" s="817"/>
      <c r="G60" s="817">
        <v>7</v>
      </c>
      <c r="H60" s="817"/>
      <c r="I60" s="919">
        <v>8</v>
      </c>
      <c r="J60" s="919"/>
      <c r="K60" s="919">
        <v>9</v>
      </c>
      <c r="L60" s="919"/>
      <c r="M60" s="817">
        <v>10</v>
      </c>
      <c r="N60" s="817"/>
      <c r="O60" s="817">
        <v>11</v>
      </c>
      <c r="P60" s="817"/>
      <c r="Q60" s="817">
        <v>12</v>
      </c>
      <c r="R60" s="817"/>
      <c r="S60" s="817">
        <v>13</v>
      </c>
      <c r="T60" s="817"/>
      <c r="U60" s="817">
        <v>14</v>
      </c>
      <c r="V60" s="817"/>
      <c r="W60" s="817">
        <v>15</v>
      </c>
      <c r="X60" s="817"/>
      <c r="Y60" s="817">
        <v>16</v>
      </c>
      <c r="Z60" s="817"/>
      <c r="AA60" s="817">
        <v>17</v>
      </c>
      <c r="AB60" s="817"/>
      <c r="AC60" s="817">
        <v>18</v>
      </c>
      <c r="AD60" s="817"/>
      <c r="AE60" s="817">
        <v>19</v>
      </c>
      <c r="AF60" s="817"/>
      <c r="AG60" s="817">
        <v>20</v>
      </c>
      <c r="AH60" s="817"/>
      <c r="AI60" s="817">
        <v>21</v>
      </c>
      <c r="AJ60" s="817"/>
      <c r="AK60" s="817">
        <v>22</v>
      </c>
      <c r="AL60" s="854"/>
      <c r="AM60" s="826" t="s">
        <v>100</v>
      </c>
      <c r="AN60" s="826"/>
      <c r="AO60" s="827"/>
      <c r="AP60" s="825" t="s">
        <v>101</v>
      </c>
      <c r="AQ60" s="826"/>
      <c r="AR60" s="826"/>
      <c r="AS60" s="826"/>
      <c r="AT60" s="827"/>
      <c r="AU60" s="161"/>
    </row>
    <row r="61" spans="2:47" ht="9.75" customHeight="1">
      <c r="B61" s="814"/>
      <c r="C61" s="815"/>
      <c r="D61" s="815"/>
      <c r="E61" s="162"/>
      <c r="F61" s="163"/>
      <c r="G61" s="162"/>
      <c r="H61" s="163"/>
      <c r="I61" s="170"/>
      <c r="J61" s="887">
        <v>35</v>
      </c>
      <c r="K61" s="888"/>
      <c r="M61" s="162"/>
      <c r="N61" s="163"/>
      <c r="O61" s="162"/>
      <c r="P61" s="163"/>
      <c r="Q61" s="162"/>
      <c r="R61" s="163"/>
      <c r="S61" s="162"/>
      <c r="T61" s="163"/>
      <c r="U61" s="162"/>
      <c r="V61" s="163"/>
      <c r="W61" s="162"/>
      <c r="X61" s="163"/>
      <c r="Y61" s="162"/>
      <c r="Z61" s="163"/>
      <c r="AA61" s="162"/>
      <c r="AB61" s="163"/>
      <c r="AC61" s="162"/>
      <c r="AD61" s="163"/>
      <c r="AE61" s="162"/>
      <c r="AF61" s="163"/>
      <c r="AG61" s="162"/>
      <c r="AH61" s="163"/>
      <c r="AI61" s="162"/>
      <c r="AJ61" s="163"/>
      <c r="AK61" s="162"/>
      <c r="AL61" s="162"/>
      <c r="AM61" s="829"/>
      <c r="AN61" s="829"/>
      <c r="AO61" s="830"/>
      <c r="AP61" s="828"/>
      <c r="AQ61" s="829"/>
      <c r="AR61" s="829"/>
      <c r="AS61" s="829"/>
      <c r="AT61" s="830"/>
      <c r="AU61" s="161"/>
    </row>
    <row r="62" spans="2:47" ht="24.75" customHeight="1">
      <c r="B62" s="831" t="s">
        <v>126</v>
      </c>
      <c r="C62" s="833" t="s">
        <v>103</v>
      </c>
      <c r="D62" s="834"/>
      <c r="E62" s="193"/>
      <c r="F62" s="194"/>
      <c r="G62" s="194"/>
      <c r="H62" s="167"/>
      <c r="I62" s="167"/>
      <c r="J62" s="167"/>
      <c r="K62" s="167"/>
      <c r="L62" s="166"/>
      <c r="M62" s="167"/>
      <c r="N62" s="167"/>
      <c r="O62" s="167"/>
      <c r="P62" s="167"/>
      <c r="Q62" s="167"/>
      <c r="R62" s="167"/>
      <c r="S62" s="167"/>
      <c r="T62" s="167"/>
      <c r="U62" s="168"/>
      <c r="V62" s="167"/>
      <c r="W62" s="167"/>
      <c r="X62" s="167"/>
      <c r="Y62" s="167"/>
      <c r="Z62" s="167"/>
      <c r="AA62" s="167"/>
      <c r="AB62" s="167"/>
      <c r="AC62" s="167"/>
      <c r="AD62" s="167"/>
      <c r="AE62" s="167"/>
      <c r="AF62" s="167"/>
      <c r="AG62" s="167"/>
      <c r="AH62" s="167"/>
      <c r="AI62" s="167"/>
      <c r="AJ62" s="169"/>
      <c r="AK62" s="165"/>
      <c r="AL62" s="170"/>
      <c r="AM62" s="839" t="str">
        <f>IF(AND(入力ページ!F21&gt;=4,入力ページ!$F$24="生活館"),"○","")</f>
        <v/>
      </c>
      <c r="AN62" s="842" t="s">
        <v>104</v>
      </c>
      <c r="AO62" s="843"/>
      <c r="AP62" s="848"/>
      <c r="AQ62" s="849"/>
      <c r="AR62" s="850" t="s">
        <v>105</v>
      </c>
      <c r="AS62" s="851"/>
      <c r="AT62" s="171" t="s">
        <v>106</v>
      </c>
      <c r="AU62" s="172"/>
    </row>
    <row r="63" spans="2:47" ht="12" customHeight="1">
      <c r="B63" s="832"/>
      <c r="C63" s="835"/>
      <c r="D63" s="836"/>
      <c r="E63" s="924"/>
      <c r="F63" s="927"/>
      <c r="G63" s="927"/>
      <c r="H63" s="927"/>
      <c r="I63" s="927"/>
      <c r="J63" s="927"/>
      <c r="K63" s="935"/>
      <c r="L63" s="937"/>
      <c r="M63" s="927"/>
      <c r="N63" s="927"/>
      <c r="O63" s="927"/>
      <c r="P63" s="927"/>
      <c r="Q63" s="927"/>
      <c r="R63" s="927"/>
      <c r="S63" s="927"/>
      <c r="T63" s="939"/>
      <c r="U63" s="940"/>
      <c r="V63" s="927"/>
      <c r="W63" s="927"/>
      <c r="X63" s="927"/>
      <c r="Y63" s="927"/>
      <c r="Z63" s="927"/>
      <c r="AA63" s="927"/>
      <c r="AB63" s="927"/>
      <c r="AC63" s="927"/>
      <c r="AD63" s="927"/>
      <c r="AE63" s="927"/>
      <c r="AF63" s="927"/>
      <c r="AG63" s="927"/>
      <c r="AH63" s="927"/>
      <c r="AI63" s="926"/>
      <c r="AJ63" s="852"/>
      <c r="AK63" s="868" t="s">
        <v>107</v>
      </c>
      <c r="AL63" s="856"/>
      <c r="AM63" s="840"/>
      <c r="AN63" s="844"/>
      <c r="AO63" s="845"/>
      <c r="AP63" s="857" t="s">
        <v>108</v>
      </c>
      <c r="AQ63" s="858"/>
      <c r="AR63" s="869" t="str">
        <f>IF(AND(入力ページ!AC25&lt;&gt;"",SUM(入力ページ!T67:V70)&gt;=1),"○",IF(AND(入力ページ!AC25&lt;&gt;"",SUM(入力ページ!T67:V70)=0),"-",""))</f>
        <v/>
      </c>
      <c r="AS63" s="870"/>
      <c r="AT63" s="865"/>
      <c r="AU63" s="172"/>
    </row>
    <row r="64" spans="2:47" ht="12.75" customHeight="1">
      <c r="B64" s="832"/>
      <c r="C64" s="835"/>
      <c r="D64" s="836"/>
      <c r="E64" s="924"/>
      <c r="F64" s="927"/>
      <c r="G64" s="927"/>
      <c r="H64" s="927"/>
      <c r="I64" s="927"/>
      <c r="J64" s="927"/>
      <c r="K64" s="935"/>
      <c r="L64" s="937"/>
      <c r="M64" s="927"/>
      <c r="N64" s="927"/>
      <c r="O64" s="927"/>
      <c r="P64" s="927"/>
      <c r="Q64" s="927"/>
      <c r="R64" s="927"/>
      <c r="S64" s="927"/>
      <c r="T64" s="939"/>
      <c r="U64" s="940"/>
      <c r="V64" s="927"/>
      <c r="W64" s="927"/>
      <c r="X64" s="927"/>
      <c r="Y64" s="927"/>
      <c r="Z64" s="927"/>
      <c r="AA64" s="927"/>
      <c r="AB64" s="927"/>
      <c r="AC64" s="927"/>
      <c r="AD64" s="927"/>
      <c r="AE64" s="927"/>
      <c r="AF64" s="927"/>
      <c r="AG64" s="927"/>
      <c r="AH64" s="927"/>
      <c r="AI64" s="926"/>
      <c r="AJ64" s="852"/>
      <c r="AK64" s="868"/>
      <c r="AL64" s="856"/>
      <c r="AM64" s="841"/>
      <c r="AN64" s="846"/>
      <c r="AO64" s="847"/>
      <c r="AP64" s="859"/>
      <c r="AQ64" s="860"/>
      <c r="AR64" s="871"/>
      <c r="AS64" s="872"/>
      <c r="AT64" s="866"/>
      <c r="AU64" s="172"/>
    </row>
    <row r="65" spans="2:47" ht="12.75" customHeight="1">
      <c r="B65" s="832"/>
      <c r="C65" s="835"/>
      <c r="D65" s="836"/>
      <c r="E65" s="924"/>
      <c r="F65" s="927"/>
      <c r="G65" s="927"/>
      <c r="H65" s="927"/>
      <c r="I65" s="927"/>
      <c r="J65" s="927"/>
      <c r="K65" s="935"/>
      <c r="L65" s="937"/>
      <c r="M65" s="927"/>
      <c r="N65" s="927"/>
      <c r="O65" s="927"/>
      <c r="P65" s="927"/>
      <c r="Q65" s="927"/>
      <c r="R65" s="927"/>
      <c r="S65" s="927"/>
      <c r="T65" s="939"/>
      <c r="U65" s="940"/>
      <c r="V65" s="927"/>
      <c r="W65" s="927"/>
      <c r="X65" s="927"/>
      <c r="Y65" s="927"/>
      <c r="Z65" s="927"/>
      <c r="AA65" s="927"/>
      <c r="AB65" s="927"/>
      <c r="AC65" s="927"/>
      <c r="AD65" s="927"/>
      <c r="AE65" s="927"/>
      <c r="AF65" s="927"/>
      <c r="AG65" s="927"/>
      <c r="AH65" s="927"/>
      <c r="AI65" s="926"/>
      <c r="AJ65" s="852"/>
      <c r="AK65" s="868"/>
      <c r="AL65" s="856"/>
      <c r="AM65" s="839" t="str">
        <f>IF(AND(入力ページ!F21&gt;=4,入力ページ!$F$24="ロッジ"),"○","")</f>
        <v/>
      </c>
      <c r="AN65" s="842" t="s">
        <v>109</v>
      </c>
      <c r="AO65" s="843"/>
      <c r="AP65" s="857" t="s">
        <v>110</v>
      </c>
      <c r="AQ65" s="858"/>
      <c r="AR65" s="869" t="str">
        <f>IF(AND(入力ページ!AC26&lt;&gt;"",SUM(入力ページ!T71:V74)&gt;=1),"○",IF(AND(入力ページ!AC26&lt;&gt;"",SUM(入力ページ!T71:V74)=0),"-",""))</f>
        <v/>
      </c>
      <c r="AS65" s="870"/>
      <c r="AT65" s="873" t="str">
        <f>IF(AND(入力ページ!AC26&lt;&gt;"",SUM(入力ページ!T75)&gt;=1),"○",IF(入力ページ!AC26&lt;&gt;"","-",""))</f>
        <v/>
      </c>
      <c r="AU65" s="173"/>
    </row>
    <row r="66" spans="2:47" ht="12" customHeight="1">
      <c r="B66" s="832"/>
      <c r="C66" s="837"/>
      <c r="D66" s="838"/>
      <c r="E66" s="925"/>
      <c r="F66" s="929"/>
      <c r="G66" s="929"/>
      <c r="H66" s="929"/>
      <c r="I66" s="929"/>
      <c r="J66" s="929"/>
      <c r="K66" s="936"/>
      <c r="L66" s="938"/>
      <c r="M66" s="929"/>
      <c r="N66" s="929"/>
      <c r="O66" s="929"/>
      <c r="P66" s="929"/>
      <c r="Q66" s="929"/>
      <c r="R66" s="929"/>
      <c r="S66" s="929"/>
      <c r="T66" s="941"/>
      <c r="U66" s="942"/>
      <c r="V66" s="929"/>
      <c r="W66" s="929"/>
      <c r="X66" s="929"/>
      <c r="Y66" s="929"/>
      <c r="Z66" s="929"/>
      <c r="AA66" s="929"/>
      <c r="AB66" s="929"/>
      <c r="AC66" s="929"/>
      <c r="AD66" s="929"/>
      <c r="AE66" s="929"/>
      <c r="AF66" s="929"/>
      <c r="AG66" s="929"/>
      <c r="AH66" s="929"/>
      <c r="AI66" s="930"/>
      <c r="AJ66" s="852"/>
      <c r="AK66" s="868"/>
      <c r="AL66" s="856"/>
      <c r="AM66" s="840"/>
      <c r="AN66" s="844"/>
      <c r="AO66" s="845"/>
      <c r="AP66" s="859"/>
      <c r="AQ66" s="860"/>
      <c r="AR66" s="871"/>
      <c r="AS66" s="872"/>
      <c r="AT66" s="874"/>
      <c r="AU66" s="173"/>
    </row>
    <row r="67" spans="2:47" ht="24.95" customHeight="1">
      <c r="B67" s="174">
        <f>入力ページ!U65</f>
        <v>0</v>
      </c>
      <c r="C67" s="893" t="s">
        <v>111</v>
      </c>
      <c r="D67" s="894"/>
      <c r="E67" s="195"/>
      <c r="F67" s="176"/>
      <c r="G67" s="176"/>
      <c r="H67" s="176"/>
      <c r="I67" s="176"/>
      <c r="J67" s="176"/>
      <c r="K67" s="176"/>
      <c r="L67" s="175"/>
      <c r="M67" s="176"/>
      <c r="N67" s="176"/>
      <c r="O67" s="176"/>
      <c r="P67" s="176"/>
      <c r="Q67" s="176"/>
      <c r="R67" s="176"/>
      <c r="S67" s="176"/>
      <c r="T67" s="176"/>
      <c r="U67" s="177"/>
      <c r="V67" s="176"/>
      <c r="W67" s="176"/>
      <c r="X67" s="176"/>
      <c r="Y67" s="176"/>
      <c r="Z67" s="176"/>
      <c r="AA67" s="176"/>
      <c r="AB67" s="176"/>
      <c r="AC67" s="176"/>
      <c r="AD67" s="176"/>
      <c r="AE67" s="176"/>
      <c r="AF67" s="176"/>
      <c r="AG67" s="176"/>
      <c r="AH67" s="176"/>
      <c r="AI67" s="176"/>
      <c r="AJ67" s="164"/>
      <c r="AK67" s="868"/>
      <c r="AL67" s="170"/>
      <c r="AM67" s="841"/>
      <c r="AN67" s="846"/>
      <c r="AO67" s="847"/>
      <c r="AP67" s="850" t="s">
        <v>112</v>
      </c>
      <c r="AQ67" s="851"/>
      <c r="AR67" s="895" t="str">
        <f>IF(AND(入力ページ!AC27&lt;&gt;"",SUM(入力ページ!T76:V79)&gt;=1),"○",IF(AND(入力ページ!AC27&lt;&gt;"",SUM(入力ページ!T76:V79)=0),"-",""))</f>
        <v/>
      </c>
      <c r="AS67" s="896"/>
      <c r="AT67" s="178" t="str">
        <f>IF(AND(入力ページ!AC27&lt;&gt;"",SUM(入力ページ!T80)&gt;=1),"○",IF(入力ページ!AC27&lt;&gt;"","-",""))</f>
        <v/>
      </c>
      <c r="AU67" s="173"/>
    </row>
    <row r="68" spans="2:47" ht="24.95" customHeight="1">
      <c r="B68" s="179" t="s">
        <v>27</v>
      </c>
      <c r="C68" s="893" t="s">
        <v>113</v>
      </c>
      <c r="D68" s="894"/>
      <c r="E68" s="195"/>
      <c r="F68" s="176"/>
      <c r="G68" s="176"/>
      <c r="H68" s="176"/>
      <c r="I68" s="176"/>
      <c r="J68" s="176"/>
      <c r="K68" s="176"/>
      <c r="L68" s="175"/>
      <c r="M68" s="176"/>
      <c r="N68" s="176"/>
      <c r="O68" s="176"/>
      <c r="P68" s="176"/>
      <c r="Q68" s="176"/>
      <c r="R68" s="176"/>
      <c r="S68" s="176"/>
      <c r="T68" s="176"/>
      <c r="U68" s="177"/>
      <c r="V68" s="176"/>
      <c r="W68" s="176"/>
      <c r="X68" s="176"/>
      <c r="Y68" s="176"/>
      <c r="Z68" s="176"/>
      <c r="AA68" s="176"/>
      <c r="AB68" s="176"/>
      <c r="AC68" s="176"/>
      <c r="AD68" s="176"/>
      <c r="AE68" s="176"/>
      <c r="AF68" s="176"/>
      <c r="AG68" s="176"/>
      <c r="AH68" s="176"/>
      <c r="AI68" s="176"/>
      <c r="AJ68" s="164"/>
      <c r="AK68" s="868"/>
      <c r="AL68" s="170"/>
      <c r="AM68" s="897" t="s">
        <v>114</v>
      </c>
      <c r="AN68" s="897"/>
      <c r="AO68" s="898"/>
      <c r="AP68" s="901" t="s">
        <v>115</v>
      </c>
      <c r="AQ68" s="902"/>
      <c r="AR68" s="902"/>
      <c r="AS68" s="902"/>
      <c r="AT68" s="903"/>
      <c r="AU68" s="180"/>
    </row>
    <row r="69" spans="2:47" ht="24.95" customHeight="1" thickBot="1">
      <c r="B69" s="181">
        <f>入力ページ!U65</f>
        <v>0</v>
      </c>
      <c r="C69" s="904" t="s">
        <v>116</v>
      </c>
      <c r="D69" s="905"/>
      <c r="E69" s="196"/>
      <c r="F69" s="167"/>
      <c r="G69" s="167"/>
      <c r="H69" s="167"/>
      <c r="I69" s="167"/>
      <c r="J69" s="167"/>
      <c r="K69" s="167"/>
      <c r="L69" s="166"/>
      <c r="M69" s="167"/>
      <c r="N69" s="167"/>
      <c r="O69" s="167"/>
      <c r="P69" s="167"/>
      <c r="Q69" s="167"/>
      <c r="R69" s="167"/>
      <c r="S69" s="167"/>
      <c r="T69" s="167"/>
      <c r="U69" s="168"/>
      <c r="V69" s="167"/>
      <c r="W69" s="167"/>
      <c r="X69" s="167"/>
      <c r="Y69" s="167"/>
      <c r="Z69" s="167"/>
      <c r="AA69" s="167"/>
      <c r="AB69" s="167"/>
      <c r="AC69" s="167"/>
      <c r="AD69" s="167"/>
      <c r="AE69" s="167"/>
      <c r="AF69" s="167"/>
      <c r="AG69" s="167"/>
      <c r="AH69" s="167"/>
      <c r="AI69" s="167"/>
      <c r="AJ69" s="164"/>
      <c r="AK69" s="868"/>
      <c r="AL69" s="170"/>
      <c r="AM69" s="897"/>
      <c r="AN69" s="897"/>
      <c r="AO69" s="898"/>
      <c r="AP69" s="906" t="s">
        <v>117</v>
      </c>
      <c r="AQ69" s="907"/>
      <c r="AR69" s="907"/>
      <c r="AS69" s="907"/>
      <c r="AT69" s="908"/>
      <c r="AU69" s="180"/>
    </row>
    <row r="70" spans="2:47" ht="30" customHeight="1" thickTop="1">
      <c r="B70" s="179" t="s">
        <v>28</v>
      </c>
      <c r="C70" s="909" t="s">
        <v>118</v>
      </c>
      <c r="D70" s="910"/>
      <c r="E70" s="197"/>
      <c r="F70" s="185"/>
      <c r="G70" s="185"/>
      <c r="H70" s="185"/>
      <c r="I70" s="185"/>
      <c r="J70" s="185"/>
      <c r="K70" s="185"/>
      <c r="L70" s="184"/>
      <c r="M70" s="185"/>
      <c r="N70" s="185"/>
      <c r="O70" s="185"/>
      <c r="P70" s="185"/>
      <c r="Q70" s="185"/>
      <c r="R70" s="185"/>
      <c r="S70" s="185"/>
      <c r="T70" s="185"/>
      <c r="U70" s="186"/>
      <c r="V70" s="185"/>
      <c r="W70" s="185"/>
      <c r="X70" s="185"/>
      <c r="Y70" s="185"/>
      <c r="Z70" s="185"/>
      <c r="AA70" s="185"/>
      <c r="AB70" s="185"/>
      <c r="AC70" s="185"/>
      <c r="AD70" s="185"/>
      <c r="AE70" s="185"/>
      <c r="AF70" s="185"/>
      <c r="AG70" s="185"/>
      <c r="AH70" s="185"/>
      <c r="AI70" s="185"/>
      <c r="AJ70" s="164"/>
      <c r="AK70" s="868"/>
      <c r="AL70" s="170"/>
      <c r="AM70" s="897"/>
      <c r="AN70" s="897"/>
      <c r="AO70" s="898"/>
      <c r="AP70" s="913" t="s">
        <v>119</v>
      </c>
      <c r="AQ70" s="914"/>
      <c r="AR70" s="914"/>
      <c r="AS70" s="914"/>
      <c r="AT70" s="915"/>
      <c r="AU70" s="187"/>
    </row>
    <row r="71" spans="2:47" ht="27" customHeight="1">
      <c r="B71" s="188" t="s">
        <v>30</v>
      </c>
      <c r="C71" s="911"/>
      <c r="D71" s="912"/>
      <c r="E71" s="198"/>
      <c r="F71" s="191"/>
      <c r="G71" s="191"/>
      <c r="H71" s="191"/>
      <c r="I71" s="191"/>
      <c r="J71" s="191"/>
      <c r="K71" s="191"/>
      <c r="L71" s="190"/>
      <c r="M71" s="191"/>
      <c r="N71" s="191"/>
      <c r="O71" s="191"/>
      <c r="P71" s="191"/>
      <c r="Q71" s="191"/>
      <c r="R71" s="191"/>
      <c r="S71" s="191"/>
      <c r="T71" s="191"/>
      <c r="U71" s="192"/>
      <c r="V71" s="191"/>
      <c r="W71" s="191"/>
      <c r="X71" s="191"/>
      <c r="Y71" s="191"/>
      <c r="Z71" s="191"/>
      <c r="AA71" s="191"/>
      <c r="AB71" s="191"/>
      <c r="AC71" s="191"/>
      <c r="AD71" s="191"/>
      <c r="AE71" s="191"/>
      <c r="AF71" s="191"/>
      <c r="AG71" s="191"/>
      <c r="AH71" s="191"/>
      <c r="AI71" s="191"/>
      <c r="AJ71" s="189"/>
      <c r="AK71" s="163"/>
      <c r="AL71" s="162"/>
      <c r="AM71" s="899"/>
      <c r="AN71" s="899"/>
      <c r="AO71" s="900"/>
      <c r="AP71" s="916"/>
      <c r="AQ71" s="917"/>
      <c r="AR71" s="917"/>
      <c r="AS71" s="917"/>
      <c r="AT71" s="918"/>
      <c r="AU71" s="187"/>
    </row>
    <row r="72" spans="2:47" ht="21" customHeight="1">
      <c r="B72" s="920" t="s">
        <v>98</v>
      </c>
      <c r="C72" s="922" t="s">
        <v>99</v>
      </c>
      <c r="D72" s="922"/>
      <c r="E72" s="816">
        <v>6</v>
      </c>
      <c r="F72" s="817"/>
      <c r="G72" s="817">
        <v>7</v>
      </c>
      <c r="H72" s="817"/>
      <c r="I72" s="919">
        <v>8</v>
      </c>
      <c r="J72" s="919"/>
      <c r="K72" s="919">
        <v>9</v>
      </c>
      <c r="L72" s="919"/>
      <c r="M72" s="919">
        <v>10</v>
      </c>
      <c r="N72" s="919"/>
      <c r="O72" s="919">
        <v>11</v>
      </c>
      <c r="P72" s="919"/>
      <c r="Q72" s="919">
        <v>12</v>
      </c>
      <c r="R72" s="919"/>
      <c r="S72" s="919">
        <v>13</v>
      </c>
      <c r="T72" s="919"/>
      <c r="U72" s="919">
        <v>14</v>
      </c>
      <c r="V72" s="919"/>
      <c r="W72" s="919">
        <v>15</v>
      </c>
      <c r="X72" s="919"/>
      <c r="Y72" s="919">
        <v>16</v>
      </c>
      <c r="Z72" s="919"/>
      <c r="AA72" s="919">
        <v>17</v>
      </c>
      <c r="AB72" s="919"/>
      <c r="AC72" s="919">
        <v>18</v>
      </c>
      <c r="AD72" s="919"/>
      <c r="AE72" s="919">
        <v>19</v>
      </c>
      <c r="AF72" s="919"/>
      <c r="AG72" s="919">
        <v>20</v>
      </c>
      <c r="AH72" s="919"/>
      <c r="AI72" s="919">
        <v>21</v>
      </c>
      <c r="AJ72" s="919"/>
      <c r="AK72" s="817">
        <v>22</v>
      </c>
      <c r="AL72" s="854"/>
      <c r="AM72" s="826" t="s">
        <v>100</v>
      </c>
      <c r="AN72" s="826"/>
      <c r="AO72" s="827"/>
      <c r="AP72" s="825" t="s">
        <v>101</v>
      </c>
      <c r="AQ72" s="826"/>
      <c r="AR72" s="826"/>
      <c r="AS72" s="826"/>
      <c r="AT72" s="827"/>
      <c r="AU72" s="161"/>
    </row>
    <row r="73" spans="2:47" ht="9.75" customHeight="1">
      <c r="B73" s="921"/>
      <c r="C73" s="923"/>
      <c r="D73" s="923"/>
      <c r="E73" s="162"/>
      <c r="F73" s="163"/>
      <c r="G73" s="162"/>
      <c r="H73" s="163"/>
      <c r="I73" s="170"/>
      <c r="J73" s="887">
        <v>35</v>
      </c>
      <c r="K73" s="888"/>
      <c r="M73" s="170"/>
      <c r="O73" s="170"/>
      <c r="Q73" s="170"/>
      <c r="S73" s="170"/>
      <c r="U73" s="170"/>
      <c r="W73" s="170"/>
      <c r="Y73" s="170"/>
      <c r="AA73" s="170"/>
      <c r="AC73" s="170"/>
      <c r="AE73" s="170"/>
      <c r="AG73" s="170"/>
      <c r="AI73" s="170"/>
      <c r="AK73" s="162"/>
      <c r="AL73" s="162"/>
      <c r="AM73" s="829"/>
      <c r="AN73" s="829"/>
      <c r="AO73" s="830"/>
      <c r="AP73" s="828"/>
      <c r="AQ73" s="829"/>
      <c r="AR73" s="829"/>
      <c r="AS73" s="829"/>
      <c r="AT73" s="830"/>
      <c r="AU73" s="161"/>
    </row>
    <row r="74" spans="2:47" ht="24.75" customHeight="1">
      <c r="B74" s="831" t="s">
        <v>127</v>
      </c>
      <c r="C74" s="833" t="s">
        <v>103</v>
      </c>
      <c r="D74" s="834"/>
      <c r="E74" s="193"/>
      <c r="F74" s="194"/>
      <c r="G74" s="194"/>
      <c r="H74" s="167"/>
      <c r="I74" s="167"/>
      <c r="J74" s="167"/>
      <c r="K74" s="167"/>
      <c r="L74" s="166"/>
      <c r="M74" s="167"/>
      <c r="N74" s="167"/>
      <c r="O74" s="167"/>
      <c r="P74" s="167"/>
      <c r="Q74" s="167"/>
      <c r="R74" s="167"/>
      <c r="S74" s="167"/>
      <c r="T74" s="167"/>
      <c r="U74" s="168"/>
      <c r="V74" s="167"/>
      <c r="W74" s="167"/>
      <c r="X74" s="167"/>
      <c r="Y74" s="167"/>
      <c r="Z74" s="167"/>
      <c r="AA74" s="167"/>
      <c r="AB74" s="167"/>
      <c r="AC74" s="167"/>
      <c r="AD74" s="167"/>
      <c r="AE74" s="167"/>
      <c r="AF74" s="167"/>
      <c r="AG74" s="167"/>
      <c r="AH74" s="167"/>
      <c r="AI74" s="167"/>
      <c r="AJ74" s="169"/>
      <c r="AK74" s="165"/>
      <c r="AL74" s="170"/>
      <c r="AM74" s="839" t="str">
        <f>IF(AND(入力ページ!F21&gt;=5,入力ページ!$F$24="生活館"),"○","")</f>
        <v/>
      </c>
      <c r="AN74" s="842" t="s">
        <v>104</v>
      </c>
      <c r="AO74" s="843"/>
      <c r="AP74" s="848"/>
      <c r="AQ74" s="849"/>
      <c r="AR74" s="850" t="s">
        <v>105</v>
      </c>
      <c r="AS74" s="851"/>
      <c r="AT74" s="171" t="s">
        <v>106</v>
      </c>
      <c r="AU74" s="172"/>
    </row>
    <row r="75" spans="2:47" ht="12" customHeight="1">
      <c r="B75" s="832"/>
      <c r="C75" s="835"/>
      <c r="D75" s="836"/>
      <c r="E75" s="924"/>
      <c r="F75" s="927"/>
      <c r="G75" s="927"/>
      <c r="H75" s="927"/>
      <c r="I75" s="927"/>
      <c r="J75" s="927"/>
      <c r="K75" s="935"/>
      <c r="L75" s="937"/>
      <c r="M75" s="927"/>
      <c r="N75" s="927"/>
      <c r="O75" s="927"/>
      <c r="P75" s="927"/>
      <c r="Q75" s="927"/>
      <c r="R75" s="927"/>
      <c r="S75" s="927"/>
      <c r="T75" s="939"/>
      <c r="U75" s="940"/>
      <c r="V75" s="927"/>
      <c r="W75" s="927"/>
      <c r="X75" s="927"/>
      <c r="Y75" s="927"/>
      <c r="Z75" s="927"/>
      <c r="AA75" s="927"/>
      <c r="AB75" s="927"/>
      <c r="AC75" s="927"/>
      <c r="AD75" s="927"/>
      <c r="AE75" s="927"/>
      <c r="AF75" s="927"/>
      <c r="AG75" s="927"/>
      <c r="AH75" s="927"/>
      <c r="AI75" s="926"/>
      <c r="AJ75" s="852"/>
      <c r="AK75" s="868" t="s">
        <v>107</v>
      </c>
      <c r="AL75" s="856"/>
      <c r="AM75" s="840"/>
      <c r="AN75" s="844"/>
      <c r="AO75" s="845"/>
      <c r="AP75" s="857" t="s">
        <v>108</v>
      </c>
      <c r="AQ75" s="858"/>
      <c r="AR75" s="869" t="str">
        <f>IF(AND(入力ページ!AD25&lt;&gt;"",SUM(入力ページ!X67:Z70)&gt;=1),"○",IF(AND(入力ページ!AD25&lt;&gt;"",SUM(入力ページ!X67:Z70)=0),"-",""))</f>
        <v/>
      </c>
      <c r="AS75" s="870"/>
      <c r="AT75" s="865"/>
      <c r="AU75" s="172"/>
    </row>
    <row r="76" spans="2:47" ht="12.75" customHeight="1">
      <c r="B76" s="832"/>
      <c r="C76" s="835"/>
      <c r="D76" s="836"/>
      <c r="E76" s="924"/>
      <c r="F76" s="927"/>
      <c r="G76" s="927"/>
      <c r="H76" s="927"/>
      <c r="I76" s="927"/>
      <c r="J76" s="927"/>
      <c r="K76" s="935"/>
      <c r="L76" s="937"/>
      <c r="M76" s="927"/>
      <c r="N76" s="927"/>
      <c r="O76" s="927"/>
      <c r="P76" s="927"/>
      <c r="Q76" s="927"/>
      <c r="R76" s="927"/>
      <c r="S76" s="927"/>
      <c r="T76" s="939"/>
      <c r="U76" s="940"/>
      <c r="V76" s="927"/>
      <c r="W76" s="927"/>
      <c r="X76" s="927"/>
      <c r="Y76" s="927"/>
      <c r="Z76" s="927"/>
      <c r="AA76" s="927"/>
      <c r="AB76" s="927"/>
      <c r="AC76" s="927"/>
      <c r="AD76" s="927"/>
      <c r="AE76" s="927"/>
      <c r="AF76" s="927"/>
      <c r="AG76" s="927"/>
      <c r="AH76" s="927"/>
      <c r="AI76" s="926"/>
      <c r="AJ76" s="852"/>
      <c r="AK76" s="868"/>
      <c r="AL76" s="856"/>
      <c r="AM76" s="841"/>
      <c r="AN76" s="846"/>
      <c r="AO76" s="847"/>
      <c r="AP76" s="859"/>
      <c r="AQ76" s="860"/>
      <c r="AR76" s="871"/>
      <c r="AS76" s="872"/>
      <c r="AT76" s="866"/>
      <c r="AU76" s="172"/>
    </row>
    <row r="77" spans="2:47" ht="12.75" customHeight="1">
      <c r="B77" s="832"/>
      <c r="C77" s="835"/>
      <c r="D77" s="836"/>
      <c r="E77" s="924"/>
      <c r="F77" s="927"/>
      <c r="G77" s="927"/>
      <c r="H77" s="927"/>
      <c r="I77" s="927"/>
      <c r="J77" s="927"/>
      <c r="K77" s="935"/>
      <c r="L77" s="937"/>
      <c r="M77" s="927"/>
      <c r="N77" s="927"/>
      <c r="O77" s="927"/>
      <c r="P77" s="927"/>
      <c r="Q77" s="927"/>
      <c r="R77" s="927"/>
      <c r="S77" s="927"/>
      <c r="T77" s="939"/>
      <c r="U77" s="940"/>
      <c r="V77" s="927"/>
      <c r="W77" s="927"/>
      <c r="X77" s="927"/>
      <c r="Y77" s="927"/>
      <c r="Z77" s="927"/>
      <c r="AA77" s="927"/>
      <c r="AB77" s="927"/>
      <c r="AC77" s="927"/>
      <c r="AD77" s="927"/>
      <c r="AE77" s="927"/>
      <c r="AF77" s="927"/>
      <c r="AG77" s="927"/>
      <c r="AH77" s="927"/>
      <c r="AI77" s="926"/>
      <c r="AJ77" s="852"/>
      <c r="AK77" s="868"/>
      <c r="AL77" s="856"/>
      <c r="AM77" s="839" t="str">
        <f>IF(AND(入力ページ!F21&gt;=5,入力ページ!$F$24="ロッジ"),"○","")</f>
        <v/>
      </c>
      <c r="AN77" s="842" t="s">
        <v>109</v>
      </c>
      <c r="AO77" s="843"/>
      <c r="AP77" s="857" t="s">
        <v>110</v>
      </c>
      <c r="AQ77" s="858"/>
      <c r="AR77" s="869" t="str">
        <f>IF(AND(入力ページ!AD26&lt;&gt;"",SUM(入力ページ!X71:Z74)&gt;=1),"○",IF(AND(入力ページ!AD26&lt;&gt;"",SUM(入力ページ!X71:Z74)=0),"-",""))</f>
        <v/>
      </c>
      <c r="AS77" s="870"/>
      <c r="AT77" s="873" t="str">
        <f>IF(AND(入力ページ!AD26&lt;&gt;"",SUM(入力ページ!X75)&gt;=1),"○",IF(入力ページ!AD26&lt;&gt;"","-",""))</f>
        <v/>
      </c>
      <c r="AU77" s="173"/>
    </row>
    <row r="78" spans="2:47" ht="12" customHeight="1">
      <c r="B78" s="832"/>
      <c r="C78" s="837"/>
      <c r="D78" s="838"/>
      <c r="E78" s="925"/>
      <c r="F78" s="929"/>
      <c r="G78" s="929"/>
      <c r="H78" s="929"/>
      <c r="I78" s="929"/>
      <c r="J78" s="929"/>
      <c r="K78" s="936"/>
      <c r="L78" s="938"/>
      <c r="M78" s="929"/>
      <c r="N78" s="929"/>
      <c r="O78" s="929"/>
      <c r="P78" s="929"/>
      <c r="Q78" s="929"/>
      <c r="R78" s="929"/>
      <c r="S78" s="929"/>
      <c r="T78" s="941"/>
      <c r="U78" s="942"/>
      <c r="V78" s="929"/>
      <c r="W78" s="929"/>
      <c r="X78" s="929"/>
      <c r="Y78" s="929"/>
      <c r="Z78" s="929"/>
      <c r="AA78" s="929"/>
      <c r="AB78" s="929"/>
      <c r="AC78" s="929"/>
      <c r="AD78" s="929"/>
      <c r="AE78" s="929"/>
      <c r="AF78" s="929"/>
      <c r="AG78" s="929"/>
      <c r="AH78" s="929"/>
      <c r="AI78" s="930"/>
      <c r="AJ78" s="852"/>
      <c r="AK78" s="868"/>
      <c r="AL78" s="856"/>
      <c r="AM78" s="840"/>
      <c r="AN78" s="844"/>
      <c r="AO78" s="845"/>
      <c r="AP78" s="859"/>
      <c r="AQ78" s="860"/>
      <c r="AR78" s="871"/>
      <c r="AS78" s="872"/>
      <c r="AT78" s="874"/>
      <c r="AU78" s="173"/>
    </row>
    <row r="79" spans="2:47" ht="24.95" customHeight="1">
      <c r="B79" s="174">
        <f>入力ページ!Y65</f>
        <v>0</v>
      </c>
      <c r="C79" s="928" t="s">
        <v>111</v>
      </c>
      <c r="D79" s="928"/>
      <c r="E79" s="195"/>
      <c r="F79" s="176"/>
      <c r="G79" s="176"/>
      <c r="H79" s="176"/>
      <c r="I79" s="176"/>
      <c r="J79" s="176"/>
      <c r="K79" s="176"/>
      <c r="L79" s="175"/>
      <c r="M79" s="176"/>
      <c r="N79" s="176"/>
      <c r="O79" s="176"/>
      <c r="P79" s="176"/>
      <c r="Q79" s="176"/>
      <c r="R79" s="176"/>
      <c r="S79" s="176"/>
      <c r="T79" s="176"/>
      <c r="U79" s="177"/>
      <c r="V79" s="176"/>
      <c r="W79" s="176"/>
      <c r="X79" s="176"/>
      <c r="Y79" s="176"/>
      <c r="Z79" s="176"/>
      <c r="AA79" s="176"/>
      <c r="AB79" s="176"/>
      <c r="AC79" s="176"/>
      <c r="AD79" s="176"/>
      <c r="AE79" s="176"/>
      <c r="AF79" s="176"/>
      <c r="AG79" s="176"/>
      <c r="AH79" s="176"/>
      <c r="AI79" s="176"/>
      <c r="AJ79" s="164"/>
      <c r="AK79" s="868"/>
      <c r="AL79" s="170"/>
      <c r="AM79" s="841"/>
      <c r="AN79" s="846"/>
      <c r="AO79" s="847"/>
      <c r="AP79" s="850" t="s">
        <v>112</v>
      </c>
      <c r="AQ79" s="851"/>
      <c r="AR79" s="895" t="str">
        <f>IF(AND(入力ページ!AD27&lt;&gt;"",SUM(入力ページ!X76:Z79)&gt;=1),"○",IF(AND(入力ページ!AD27&lt;&gt;"",SUM(入力ページ!X76:Z79)=0),"-",""))</f>
        <v/>
      </c>
      <c r="AS79" s="896"/>
      <c r="AT79" s="178" t="str">
        <f>IF(AND(入力ページ!AD27&lt;&gt;"",SUM(入力ページ!X80)&gt;=1),"○",IF(入力ページ!AD27&lt;&gt;"","-",""))</f>
        <v/>
      </c>
      <c r="AU79" s="173"/>
    </row>
    <row r="80" spans="2:47" ht="24.95" customHeight="1">
      <c r="B80" s="179" t="s">
        <v>27</v>
      </c>
      <c r="C80" s="928" t="s">
        <v>113</v>
      </c>
      <c r="D80" s="928"/>
      <c r="E80" s="195"/>
      <c r="F80" s="176"/>
      <c r="G80" s="176"/>
      <c r="H80" s="176"/>
      <c r="I80" s="176"/>
      <c r="J80" s="176"/>
      <c r="K80" s="176"/>
      <c r="L80" s="175"/>
      <c r="M80" s="176"/>
      <c r="N80" s="176"/>
      <c r="O80" s="176"/>
      <c r="P80" s="176"/>
      <c r="Q80" s="176"/>
      <c r="R80" s="176"/>
      <c r="S80" s="176"/>
      <c r="T80" s="176"/>
      <c r="U80" s="177"/>
      <c r="V80" s="176"/>
      <c r="W80" s="176"/>
      <c r="X80" s="176"/>
      <c r="Y80" s="176"/>
      <c r="Z80" s="176"/>
      <c r="AA80" s="176"/>
      <c r="AB80" s="176"/>
      <c r="AC80" s="176"/>
      <c r="AD80" s="176"/>
      <c r="AE80" s="176"/>
      <c r="AF80" s="176"/>
      <c r="AG80" s="176"/>
      <c r="AH80" s="176"/>
      <c r="AI80" s="176"/>
      <c r="AJ80" s="164"/>
      <c r="AK80" s="868"/>
      <c r="AL80" s="170"/>
      <c r="AM80" s="897" t="s">
        <v>114</v>
      </c>
      <c r="AN80" s="897"/>
      <c r="AO80" s="898"/>
      <c r="AP80" s="901" t="s">
        <v>115</v>
      </c>
      <c r="AQ80" s="902"/>
      <c r="AR80" s="902"/>
      <c r="AS80" s="902"/>
      <c r="AT80" s="903"/>
      <c r="AU80" s="180"/>
    </row>
    <row r="81" spans="2:47" ht="24.95" customHeight="1" thickBot="1">
      <c r="B81" s="181">
        <f>入力ページ!Y65</f>
        <v>0</v>
      </c>
      <c r="C81" s="904" t="s">
        <v>116</v>
      </c>
      <c r="D81" s="905"/>
      <c r="E81" s="196"/>
      <c r="F81" s="167"/>
      <c r="G81" s="167"/>
      <c r="H81" s="167"/>
      <c r="I81" s="167"/>
      <c r="J81" s="167"/>
      <c r="K81" s="167"/>
      <c r="L81" s="166"/>
      <c r="M81" s="167"/>
      <c r="N81" s="167"/>
      <c r="O81" s="167"/>
      <c r="P81" s="167"/>
      <c r="Q81" s="167"/>
      <c r="R81" s="167"/>
      <c r="S81" s="167"/>
      <c r="T81" s="167"/>
      <c r="U81" s="168"/>
      <c r="V81" s="167"/>
      <c r="W81" s="167"/>
      <c r="X81" s="167"/>
      <c r="Y81" s="167"/>
      <c r="Z81" s="167"/>
      <c r="AA81" s="167"/>
      <c r="AB81" s="167"/>
      <c r="AC81" s="167"/>
      <c r="AD81" s="167"/>
      <c r="AE81" s="167"/>
      <c r="AF81" s="167"/>
      <c r="AG81" s="167"/>
      <c r="AH81" s="167"/>
      <c r="AI81" s="167"/>
      <c r="AJ81" s="164"/>
      <c r="AK81" s="868"/>
      <c r="AL81" s="170"/>
      <c r="AM81" s="897"/>
      <c r="AN81" s="897"/>
      <c r="AO81" s="898"/>
      <c r="AP81" s="906" t="s">
        <v>117</v>
      </c>
      <c r="AQ81" s="907"/>
      <c r="AR81" s="907"/>
      <c r="AS81" s="907"/>
      <c r="AT81" s="908"/>
      <c r="AU81" s="180"/>
    </row>
    <row r="82" spans="2:47" ht="30" customHeight="1" thickTop="1">
      <c r="B82" s="179" t="s">
        <v>28</v>
      </c>
      <c r="C82" s="909" t="s">
        <v>118</v>
      </c>
      <c r="D82" s="910"/>
      <c r="E82" s="197"/>
      <c r="F82" s="185"/>
      <c r="G82" s="185"/>
      <c r="H82" s="185"/>
      <c r="I82" s="185"/>
      <c r="J82" s="185"/>
      <c r="K82" s="185"/>
      <c r="L82" s="184"/>
      <c r="M82" s="185"/>
      <c r="N82" s="185"/>
      <c r="O82" s="185"/>
      <c r="P82" s="185"/>
      <c r="Q82" s="185"/>
      <c r="R82" s="185"/>
      <c r="S82" s="185"/>
      <c r="T82" s="185"/>
      <c r="U82" s="186"/>
      <c r="V82" s="185"/>
      <c r="W82" s="185"/>
      <c r="X82" s="185"/>
      <c r="Y82" s="185"/>
      <c r="Z82" s="185"/>
      <c r="AA82" s="185"/>
      <c r="AB82" s="185"/>
      <c r="AC82" s="185"/>
      <c r="AD82" s="185"/>
      <c r="AE82" s="185"/>
      <c r="AF82" s="185"/>
      <c r="AG82" s="185"/>
      <c r="AH82" s="185"/>
      <c r="AI82" s="185"/>
      <c r="AJ82" s="164"/>
      <c r="AK82" s="868"/>
      <c r="AL82" s="170"/>
      <c r="AM82" s="897"/>
      <c r="AN82" s="897"/>
      <c r="AO82" s="898"/>
      <c r="AP82" s="913" t="s">
        <v>119</v>
      </c>
      <c r="AQ82" s="914"/>
      <c r="AR82" s="914"/>
      <c r="AS82" s="914"/>
      <c r="AT82" s="915"/>
      <c r="AU82" s="187"/>
    </row>
    <row r="83" spans="2:47" ht="30" customHeight="1">
      <c r="B83" s="188" t="s">
        <v>30</v>
      </c>
      <c r="C83" s="911"/>
      <c r="D83" s="912"/>
      <c r="E83" s="198"/>
      <c r="F83" s="191"/>
      <c r="G83" s="191"/>
      <c r="H83" s="191"/>
      <c r="I83" s="191"/>
      <c r="J83" s="191"/>
      <c r="K83" s="191"/>
      <c r="L83" s="190"/>
      <c r="M83" s="191"/>
      <c r="N83" s="191"/>
      <c r="O83" s="191"/>
      <c r="P83" s="191"/>
      <c r="Q83" s="191"/>
      <c r="R83" s="191"/>
      <c r="S83" s="191"/>
      <c r="T83" s="191"/>
      <c r="U83" s="192"/>
      <c r="V83" s="191"/>
      <c r="W83" s="191"/>
      <c r="X83" s="191"/>
      <c r="Y83" s="191"/>
      <c r="Z83" s="191"/>
      <c r="AA83" s="191"/>
      <c r="AB83" s="191"/>
      <c r="AC83" s="191"/>
      <c r="AD83" s="191"/>
      <c r="AE83" s="191"/>
      <c r="AF83" s="191"/>
      <c r="AG83" s="191"/>
      <c r="AH83" s="191"/>
      <c r="AI83" s="191"/>
      <c r="AJ83" s="189"/>
      <c r="AK83" s="163"/>
      <c r="AL83" s="162"/>
      <c r="AM83" s="899"/>
      <c r="AN83" s="899"/>
      <c r="AO83" s="900"/>
      <c r="AP83" s="916"/>
      <c r="AQ83" s="917"/>
      <c r="AR83" s="917"/>
      <c r="AS83" s="917"/>
      <c r="AT83" s="918"/>
      <c r="AU83" s="187"/>
    </row>
    <row r="84" spans="2:47" ht="21" customHeight="1">
      <c r="B84" s="814" t="s">
        <v>98</v>
      </c>
      <c r="C84" s="815" t="s">
        <v>99</v>
      </c>
      <c r="D84" s="815"/>
      <c r="E84" s="816">
        <v>6</v>
      </c>
      <c r="F84" s="817"/>
      <c r="G84" s="817">
        <v>7</v>
      </c>
      <c r="H84" s="817"/>
      <c r="I84" s="817">
        <v>8</v>
      </c>
      <c r="J84" s="817"/>
      <c r="K84" s="817">
        <v>9</v>
      </c>
      <c r="L84" s="817"/>
      <c r="M84" s="817">
        <v>10</v>
      </c>
      <c r="N84" s="817"/>
      <c r="O84" s="817">
        <v>11</v>
      </c>
      <c r="P84" s="817"/>
      <c r="Q84" s="817">
        <v>12</v>
      </c>
      <c r="R84" s="817"/>
      <c r="S84" s="817">
        <v>13</v>
      </c>
      <c r="T84" s="817"/>
      <c r="U84" s="817">
        <v>14</v>
      </c>
      <c r="V84" s="817"/>
      <c r="W84" s="817">
        <v>15</v>
      </c>
      <c r="X84" s="817"/>
      <c r="Y84" s="817">
        <v>16</v>
      </c>
      <c r="Z84" s="817"/>
      <c r="AA84" s="817">
        <v>17</v>
      </c>
      <c r="AB84" s="817"/>
      <c r="AC84" s="817">
        <v>18</v>
      </c>
      <c r="AD84" s="817"/>
      <c r="AE84" s="817">
        <v>19</v>
      </c>
      <c r="AF84" s="817"/>
      <c r="AG84" s="817">
        <v>20</v>
      </c>
      <c r="AH84" s="817"/>
      <c r="AI84" s="817">
        <v>21</v>
      </c>
      <c r="AJ84" s="817"/>
      <c r="AK84" s="817">
        <v>22</v>
      </c>
      <c r="AL84" s="854"/>
      <c r="AM84" s="826" t="s">
        <v>100</v>
      </c>
      <c r="AN84" s="826"/>
      <c r="AO84" s="827"/>
      <c r="AP84" s="825" t="s">
        <v>101</v>
      </c>
      <c r="AQ84" s="826"/>
      <c r="AR84" s="826"/>
      <c r="AS84" s="826"/>
      <c r="AT84" s="827"/>
      <c r="AU84" s="161"/>
    </row>
    <row r="85" spans="2:47" ht="9.75" customHeight="1">
      <c r="B85" s="814"/>
      <c r="C85" s="815"/>
      <c r="D85" s="815"/>
      <c r="E85" s="162"/>
      <c r="F85" s="163"/>
      <c r="G85" s="162"/>
      <c r="H85" s="163"/>
      <c r="I85" s="162"/>
      <c r="J85" s="887">
        <v>35</v>
      </c>
      <c r="K85" s="888"/>
      <c r="L85" s="163"/>
      <c r="M85" s="162"/>
      <c r="N85" s="163"/>
      <c r="O85" s="162"/>
      <c r="P85" s="163"/>
      <c r="Q85" s="162"/>
      <c r="R85" s="163"/>
      <c r="S85" s="162"/>
      <c r="T85" s="163"/>
      <c r="U85" s="162"/>
      <c r="V85" s="163"/>
      <c r="W85" s="162"/>
      <c r="X85" s="163"/>
      <c r="Y85" s="162"/>
      <c r="Z85" s="163"/>
      <c r="AA85" s="162"/>
      <c r="AB85" s="163"/>
      <c r="AC85" s="162"/>
      <c r="AD85" s="163"/>
      <c r="AE85" s="162"/>
      <c r="AF85" s="163"/>
      <c r="AG85" s="162"/>
      <c r="AH85" s="163"/>
      <c r="AI85" s="162"/>
      <c r="AJ85" s="163"/>
      <c r="AK85" s="162"/>
      <c r="AL85" s="162"/>
      <c r="AM85" s="829"/>
      <c r="AN85" s="829"/>
      <c r="AO85" s="830"/>
      <c r="AP85" s="828"/>
      <c r="AQ85" s="829"/>
      <c r="AR85" s="829"/>
      <c r="AS85" s="829"/>
      <c r="AT85" s="830"/>
      <c r="AU85" s="161"/>
    </row>
    <row r="86" spans="2:47" ht="24.95" customHeight="1">
      <c r="B86" s="831" t="s">
        <v>128</v>
      </c>
      <c r="C86" s="833" t="s">
        <v>103</v>
      </c>
      <c r="D86" s="834"/>
      <c r="E86" s="193"/>
      <c r="F86" s="194"/>
      <c r="G86" s="194"/>
      <c r="H86" s="167"/>
      <c r="I86" s="167"/>
      <c r="J86" s="167"/>
      <c r="K86" s="167"/>
      <c r="L86" s="166"/>
      <c r="M86" s="167"/>
      <c r="N86" s="167"/>
      <c r="O86" s="167"/>
      <c r="P86" s="167"/>
      <c r="Q86" s="167"/>
      <c r="R86" s="167"/>
      <c r="S86" s="167"/>
      <c r="T86" s="167"/>
      <c r="U86" s="168"/>
      <c r="V86" s="167"/>
      <c r="W86" s="167"/>
      <c r="X86" s="167"/>
      <c r="Y86" s="167"/>
      <c r="Z86" s="167"/>
      <c r="AA86" s="167"/>
      <c r="AB86" s="165"/>
      <c r="AC86" s="165"/>
      <c r="AD86" s="165"/>
      <c r="AE86" s="165"/>
      <c r="AF86" s="165"/>
      <c r="AG86" s="165"/>
      <c r="AH86" s="165"/>
      <c r="AI86" s="165"/>
      <c r="AJ86" s="169"/>
      <c r="AK86" s="165"/>
      <c r="AL86" s="170"/>
      <c r="AM86" s="959"/>
      <c r="AN86" s="842" t="s">
        <v>104</v>
      </c>
      <c r="AO86" s="843"/>
      <c r="AP86" s="848"/>
      <c r="AQ86" s="849"/>
      <c r="AR86" s="850" t="s">
        <v>105</v>
      </c>
      <c r="AS86" s="851"/>
      <c r="AT86" s="171" t="s">
        <v>106</v>
      </c>
      <c r="AU86" s="172"/>
    </row>
    <row r="87" spans="2:47" ht="12" customHeight="1">
      <c r="B87" s="832"/>
      <c r="C87" s="835"/>
      <c r="D87" s="836"/>
      <c r="E87" s="924"/>
      <c r="F87" s="927"/>
      <c r="G87" s="927"/>
      <c r="H87" s="927"/>
      <c r="I87" s="927"/>
      <c r="J87" s="927"/>
      <c r="K87" s="935"/>
      <c r="L87" s="937"/>
      <c r="M87" s="927"/>
      <c r="N87" s="927"/>
      <c r="O87" s="927"/>
      <c r="P87" s="927"/>
      <c r="Q87" s="927"/>
      <c r="R87" s="927"/>
      <c r="S87" s="927"/>
      <c r="T87" s="939"/>
      <c r="U87" s="940"/>
      <c r="V87" s="927"/>
      <c r="W87" s="927"/>
      <c r="X87" s="927"/>
      <c r="Y87" s="927"/>
      <c r="Z87" s="927"/>
      <c r="AA87" s="927"/>
      <c r="AB87" s="853"/>
      <c r="AC87" s="853"/>
      <c r="AD87" s="853"/>
      <c r="AE87" s="853"/>
      <c r="AF87" s="853"/>
      <c r="AG87" s="853"/>
      <c r="AH87" s="853"/>
      <c r="AI87" s="856"/>
      <c r="AJ87" s="852"/>
      <c r="AK87" s="868"/>
      <c r="AL87" s="856"/>
      <c r="AM87" s="960"/>
      <c r="AN87" s="844"/>
      <c r="AO87" s="845"/>
      <c r="AP87" s="857" t="s">
        <v>108</v>
      </c>
      <c r="AQ87" s="858"/>
      <c r="AR87" s="869" t="str">
        <f>IF(AND(入力ページ!AE25&lt;&gt;"",SUM(入力ページ!AB67:AD70)&gt;=1),"○",IF(AND(入力ページ!AE25&lt;&gt;"",SUM(入力ページ!AB67:AD70)=0),"-",""))</f>
        <v/>
      </c>
      <c r="AS87" s="870"/>
      <c r="AT87" s="865"/>
      <c r="AU87" s="172"/>
    </row>
    <row r="88" spans="2:47" ht="12.75" customHeight="1">
      <c r="B88" s="832"/>
      <c r="C88" s="835"/>
      <c r="D88" s="836"/>
      <c r="E88" s="924"/>
      <c r="F88" s="927"/>
      <c r="G88" s="927"/>
      <c r="H88" s="927"/>
      <c r="I88" s="927"/>
      <c r="J88" s="927"/>
      <c r="K88" s="935"/>
      <c r="L88" s="937"/>
      <c r="M88" s="927"/>
      <c r="N88" s="927"/>
      <c r="O88" s="927"/>
      <c r="P88" s="927"/>
      <c r="Q88" s="927"/>
      <c r="R88" s="927"/>
      <c r="S88" s="927"/>
      <c r="T88" s="939"/>
      <c r="U88" s="940"/>
      <c r="V88" s="927"/>
      <c r="W88" s="927"/>
      <c r="X88" s="927"/>
      <c r="Y88" s="927"/>
      <c r="Z88" s="927"/>
      <c r="AA88" s="927"/>
      <c r="AB88" s="853"/>
      <c r="AC88" s="853"/>
      <c r="AD88" s="853"/>
      <c r="AE88" s="853"/>
      <c r="AF88" s="853"/>
      <c r="AG88" s="853"/>
      <c r="AH88" s="853"/>
      <c r="AI88" s="856"/>
      <c r="AJ88" s="852"/>
      <c r="AK88" s="868"/>
      <c r="AL88" s="856"/>
      <c r="AM88" s="961"/>
      <c r="AN88" s="846"/>
      <c r="AO88" s="847"/>
      <c r="AP88" s="859"/>
      <c r="AQ88" s="860"/>
      <c r="AR88" s="871"/>
      <c r="AS88" s="872"/>
      <c r="AT88" s="866"/>
      <c r="AU88" s="172"/>
    </row>
    <row r="89" spans="2:47" ht="12.75" customHeight="1">
      <c r="B89" s="832"/>
      <c r="C89" s="835"/>
      <c r="D89" s="836"/>
      <c r="E89" s="924"/>
      <c r="F89" s="927"/>
      <c r="G89" s="927"/>
      <c r="H89" s="927"/>
      <c r="I89" s="927"/>
      <c r="J89" s="927"/>
      <c r="K89" s="935"/>
      <c r="L89" s="937"/>
      <c r="M89" s="927"/>
      <c r="N89" s="927"/>
      <c r="O89" s="927"/>
      <c r="P89" s="927"/>
      <c r="Q89" s="927"/>
      <c r="R89" s="927"/>
      <c r="S89" s="927"/>
      <c r="T89" s="939"/>
      <c r="U89" s="940"/>
      <c r="V89" s="927"/>
      <c r="W89" s="927"/>
      <c r="X89" s="927"/>
      <c r="Y89" s="927"/>
      <c r="Z89" s="927"/>
      <c r="AA89" s="927"/>
      <c r="AB89" s="853"/>
      <c r="AC89" s="853"/>
      <c r="AD89" s="853"/>
      <c r="AE89" s="853"/>
      <c r="AF89" s="853"/>
      <c r="AG89" s="853"/>
      <c r="AH89" s="853"/>
      <c r="AI89" s="856"/>
      <c r="AJ89" s="852"/>
      <c r="AK89" s="868"/>
      <c r="AL89" s="856"/>
      <c r="AM89" s="959" t="str">
        <f>$AM$20</f>
        <v/>
      </c>
      <c r="AN89" s="842" t="s">
        <v>109</v>
      </c>
      <c r="AO89" s="843"/>
      <c r="AP89" s="857" t="s">
        <v>110</v>
      </c>
      <c r="AQ89" s="858"/>
      <c r="AR89" s="869" t="str">
        <f>IF(AND(入力ページ!AE26&lt;&gt;"",SUM(入力ページ!AB71:AD74)&gt;=1),"○",IF(AND(入力ページ!AE26&lt;&gt;"",SUM(入力ページ!AB71:AD74)=0),"-",""))</f>
        <v/>
      </c>
      <c r="AS89" s="870"/>
      <c r="AT89" s="873" t="str">
        <f>IF(AND(入力ページ!AE26&lt;&gt;"",SUM(入力ページ!AB75)&gt;=1),"○",IF(入力ページ!AE26&lt;&gt;"","-",""))</f>
        <v/>
      </c>
      <c r="AU89" s="173"/>
    </row>
    <row r="90" spans="2:47" ht="12" customHeight="1">
      <c r="B90" s="832"/>
      <c r="C90" s="837"/>
      <c r="D90" s="838"/>
      <c r="E90" s="925"/>
      <c r="F90" s="929"/>
      <c r="G90" s="929"/>
      <c r="H90" s="929"/>
      <c r="I90" s="929"/>
      <c r="J90" s="929"/>
      <c r="K90" s="936"/>
      <c r="L90" s="938"/>
      <c r="M90" s="929"/>
      <c r="N90" s="929"/>
      <c r="O90" s="929"/>
      <c r="P90" s="929"/>
      <c r="Q90" s="929"/>
      <c r="R90" s="929"/>
      <c r="S90" s="929"/>
      <c r="T90" s="941"/>
      <c r="U90" s="942"/>
      <c r="V90" s="929"/>
      <c r="W90" s="929"/>
      <c r="X90" s="929"/>
      <c r="Y90" s="929"/>
      <c r="Z90" s="929"/>
      <c r="AA90" s="929"/>
      <c r="AB90" s="855"/>
      <c r="AC90" s="855"/>
      <c r="AD90" s="855"/>
      <c r="AE90" s="855"/>
      <c r="AF90" s="855"/>
      <c r="AG90" s="855"/>
      <c r="AH90" s="855"/>
      <c r="AI90" s="962"/>
      <c r="AJ90" s="852"/>
      <c r="AK90" s="868"/>
      <c r="AL90" s="856"/>
      <c r="AM90" s="960"/>
      <c r="AN90" s="844"/>
      <c r="AO90" s="845"/>
      <c r="AP90" s="859"/>
      <c r="AQ90" s="860"/>
      <c r="AR90" s="871"/>
      <c r="AS90" s="872"/>
      <c r="AT90" s="874"/>
      <c r="AU90" s="173"/>
    </row>
    <row r="91" spans="2:47" ht="24.95" customHeight="1">
      <c r="B91" s="174">
        <f>入力ページ!AC65</f>
        <v>0</v>
      </c>
      <c r="C91" s="893" t="s">
        <v>111</v>
      </c>
      <c r="D91" s="894"/>
      <c r="E91" s="195"/>
      <c r="F91" s="176"/>
      <c r="G91" s="176"/>
      <c r="H91" s="176"/>
      <c r="I91" s="176"/>
      <c r="J91" s="176"/>
      <c r="K91" s="176"/>
      <c r="L91" s="175"/>
      <c r="M91" s="176"/>
      <c r="N91" s="176"/>
      <c r="O91" s="176"/>
      <c r="P91" s="176"/>
      <c r="Q91" s="176"/>
      <c r="R91" s="176"/>
      <c r="S91" s="176"/>
      <c r="T91" s="176"/>
      <c r="U91" s="177"/>
      <c r="V91" s="176"/>
      <c r="W91" s="176"/>
      <c r="X91" s="176"/>
      <c r="Y91" s="176"/>
      <c r="Z91" s="176"/>
      <c r="AA91" s="176"/>
      <c r="AB91" s="157"/>
      <c r="AC91" s="157"/>
      <c r="AD91" s="157"/>
      <c r="AE91" s="157"/>
      <c r="AF91" s="157"/>
      <c r="AG91" s="157"/>
      <c r="AH91" s="157"/>
      <c r="AI91" s="157"/>
      <c r="AJ91" s="164"/>
      <c r="AK91" s="868"/>
      <c r="AL91" s="170"/>
      <c r="AM91" s="961"/>
      <c r="AN91" s="846"/>
      <c r="AO91" s="847"/>
      <c r="AP91" s="850" t="s">
        <v>112</v>
      </c>
      <c r="AQ91" s="851"/>
      <c r="AR91" s="963" t="s">
        <v>129</v>
      </c>
      <c r="AS91" s="964"/>
      <c r="AT91" s="204" t="s">
        <v>129</v>
      </c>
      <c r="AU91" s="173"/>
    </row>
    <row r="92" spans="2:47" ht="24.95" customHeight="1">
      <c r="B92" s="179" t="s">
        <v>27</v>
      </c>
      <c r="C92" s="893" t="s">
        <v>113</v>
      </c>
      <c r="D92" s="894"/>
      <c r="E92" s="195"/>
      <c r="F92" s="176"/>
      <c r="G92" s="176"/>
      <c r="H92" s="176"/>
      <c r="I92" s="176"/>
      <c r="J92" s="176"/>
      <c r="K92" s="176"/>
      <c r="L92" s="175"/>
      <c r="M92" s="176"/>
      <c r="N92" s="176"/>
      <c r="O92" s="176"/>
      <c r="P92" s="176"/>
      <c r="Q92" s="176"/>
      <c r="R92" s="176"/>
      <c r="S92" s="176"/>
      <c r="T92" s="176"/>
      <c r="U92" s="177"/>
      <c r="V92" s="176"/>
      <c r="W92" s="176"/>
      <c r="X92" s="176"/>
      <c r="Y92" s="176"/>
      <c r="Z92" s="176"/>
      <c r="AA92" s="176"/>
      <c r="AB92" s="157"/>
      <c r="AC92" s="157"/>
      <c r="AD92" s="157"/>
      <c r="AE92" s="157"/>
      <c r="AF92" s="157"/>
      <c r="AG92" s="157"/>
      <c r="AH92" s="157"/>
      <c r="AI92" s="157"/>
      <c r="AJ92" s="164"/>
      <c r="AK92" s="868"/>
      <c r="AL92" s="170"/>
      <c r="AM92" s="897" t="s">
        <v>114</v>
      </c>
      <c r="AN92" s="897"/>
      <c r="AO92" s="898"/>
      <c r="AP92" s="901" t="s">
        <v>115</v>
      </c>
      <c r="AQ92" s="902"/>
      <c r="AR92" s="902"/>
      <c r="AS92" s="902"/>
      <c r="AT92" s="903"/>
      <c r="AU92" s="180"/>
    </row>
    <row r="93" spans="2:47" ht="24.95" customHeight="1" thickBot="1">
      <c r="B93" s="181">
        <f>入力ページ!AC65</f>
        <v>0</v>
      </c>
      <c r="C93" s="904" t="s">
        <v>116</v>
      </c>
      <c r="D93" s="905"/>
      <c r="E93" s="196"/>
      <c r="F93" s="167"/>
      <c r="G93" s="167"/>
      <c r="H93" s="167"/>
      <c r="I93" s="167"/>
      <c r="J93" s="167"/>
      <c r="K93" s="167"/>
      <c r="L93" s="166"/>
      <c r="M93" s="167"/>
      <c r="N93" s="167"/>
      <c r="O93" s="167"/>
      <c r="P93" s="167"/>
      <c r="Q93" s="167"/>
      <c r="R93" s="167"/>
      <c r="S93" s="167"/>
      <c r="T93" s="167"/>
      <c r="U93" s="168"/>
      <c r="V93" s="167"/>
      <c r="W93" s="167"/>
      <c r="X93" s="167"/>
      <c r="Y93" s="167"/>
      <c r="Z93" s="167"/>
      <c r="AA93" s="167"/>
      <c r="AB93" s="165"/>
      <c r="AC93" s="165"/>
      <c r="AD93" s="165"/>
      <c r="AE93" s="165"/>
      <c r="AF93" s="165"/>
      <c r="AG93" s="165"/>
      <c r="AH93" s="165"/>
      <c r="AI93" s="165"/>
      <c r="AJ93" s="164"/>
      <c r="AK93" s="868"/>
      <c r="AL93" s="170"/>
      <c r="AM93" s="897"/>
      <c r="AN93" s="897"/>
      <c r="AO93" s="898"/>
      <c r="AP93" s="906" t="s">
        <v>117</v>
      </c>
      <c r="AQ93" s="907"/>
      <c r="AR93" s="907"/>
      <c r="AS93" s="907"/>
      <c r="AT93" s="908"/>
      <c r="AU93" s="180"/>
    </row>
    <row r="94" spans="2:47" ht="30" customHeight="1" thickTop="1">
      <c r="B94" s="179" t="s">
        <v>28</v>
      </c>
      <c r="C94" s="909" t="s">
        <v>118</v>
      </c>
      <c r="D94" s="910"/>
      <c r="E94" s="197"/>
      <c r="F94" s="185"/>
      <c r="G94" s="185"/>
      <c r="H94" s="185"/>
      <c r="I94" s="185"/>
      <c r="J94" s="185"/>
      <c r="K94" s="185"/>
      <c r="L94" s="184"/>
      <c r="M94" s="185"/>
      <c r="N94" s="185"/>
      <c r="O94" s="185"/>
      <c r="P94" s="185"/>
      <c r="Q94" s="185"/>
      <c r="R94" s="185"/>
      <c r="S94" s="185"/>
      <c r="T94" s="185"/>
      <c r="U94" s="186"/>
      <c r="V94" s="185"/>
      <c r="W94" s="185"/>
      <c r="X94" s="185"/>
      <c r="Y94" s="185"/>
      <c r="Z94" s="185"/>
      <c r="AA94" s="185"/>
      <c r="AB94" s="183"/>
      <c r="AC94" s="183"/>
      <c r="AD94" s="183"/>
      <c r="AE94" s="183"/>
      <c r="AF94" s="183"/>
      <c r="AG94" s="183"/>
      <c r="AH94" s="183"/>
      <c r="AI94" s="183"/>
      <c r="AJ94" s="164"/>
      <c r="AK94" s="868"/>
      <c r="AL94" s="170"/>
      <c r="AM94" s="897"/>
      <c r="AN94" s="897"/>
      <c r="AO94" s="898"/>
      <c r="AP94" s="913" t="s">
        <v>119</v>
      </c>
      <c r="AQ94" s="914"/>
      <c r="AR94" s="914"/>
      <c r="AS94" s="914"/>
      <c r="AT94" s="915"/>
      <c r="AU94" s="187"/>
    </row>
    <row r="95" spans="2:47" ht="30" customHeight="1">
      <c r="B95" s="188" t="s">
        <v>30</v>
      </c>
      <c r="C95" s="911"/>
      <c r="D95" s="912"/>
      <c r="E95" s="198"/>
      <c r="F95" s="191"/>
      <c r="G95" s="191"/>
      <c r="H95" s="191"/>
      <c r="I95" s="191"/>
      <c r="J95" s="191"/>
      <c r="K95" s="191"/>
      <c r="L95" s="190"/>
      <c r="M95" s="191"/>
      <c r="N95" s="191"/>
      <c r="O95" s="191"/>
      <c r="P95" s="191"/>
      <c r="Q95" s="191"/>
      <c r="R95" s="191"/>
      <c r="S95" s="191"/>
      <c r="T95" s="191"/>
      <c r="U95" s="192"/>
      <c r="V95" s="191"/>
      <c r="W95" s="191"/>
      <c r="X95" s="191"/>
      <c r="Y95" s="191"/>
      <c r="Z95" s="191"/>
      <c r="AA95" s="191"/>
      <c r="AB95" s="163"/>
      <c r="AC95" s="163"/>
      <c r="AD95" s="163"/>
      <c r="AE95" s="163"/>
      <c r="AF95" s="163"/>
      <c r="AG95" s="163"/>
      <c r="AH95" s="163"/>
      <c r="AI95" s="163"/>
      <c r="AJ95" s="189"/>
      <c r="AK95" s="163"/>
      <c r="AL95" s="162"/>
      <c r="AM95" s="899"/>
      <c r="AN95" s="899"/>
      <c r="AO95" s="900"/>
      <c r="AP95" s="916"/>
      <c r="AQ95" s="917"/>
      <c r="AR95" s="917"/>
      <c r="AS95" s="917"/>
      <c r="AT95" s="918"/>
      <c r="AU95" s="187"/>
    </row>
    <row r="96" spans="2:47" ht="18.75" customHeight="1">
      <c r="B96" s="199" t="s">
        <v>122</v>
      </c>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O96" s="943" t="s">
        <v>123</v>
      </c>
      <c r="AP96" s="944"/>
      <c r="AQ96" s="944"/>
      <c r="AR96" s="944"/>
      <c r="AS96" s="944"/>
      <c r="AT96" s="944"/>
      <c r="AU96" s="172"/>
    </row>
    <row r="97" spans="2:47" ht="26.25" customHeight="1">
      <c r="B97" s="201" t="s">
        <v>124</v>
      </c>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O97" s="945"/>
      <c r="AP97" s="945"/>
      <c r="AQ97" s="945"/>
      <c r="AR97" s="945"/>
      <c r="AS97" s="945"/>
      <c r="AT97" s="945"/>
      <c r="AU97" s="172"/>
    </row>
  </sheetData>
  <sheetProtection formatCells="0" formatColumns="0" formatRows="0" selectLockedCells="1"/>
  <mergeCells count="822">
    <mergeCell ref="Y32:Y33"/>
    <mergeCell ref="AG30:AG31"/>
    <mergeCell ref="H37:I38"/>
    <mergeCell ref="J37:J38"/>
    <mergeCell ref="K37:K38"/>
    <mergeCell ref="L37:S38"/>
    <mergeCell ref="T37:U38"/>
    <mergeCell ref="F34:G34"/>
    <mergeCell ref="H34:I34"/>
    <mergeCell ref="L34:S34"/>
    <mergeCell ref="T34:U34"/>
    <mergeCell ref="F35:G35"/>
    <mergeCell ref="H35:I35"/>
    <mergeCell ref="L35:S35"/>
    <mergeCell ref="T35:U35"/>
    <mergeCell ref="F36:G36"/>
    <mergeCell ref="H36:I36"/>
    <mergeCell ref="J36:K36"/>
    <mergeCell ref="L36:S36"/>
    <mergeCell ref="T36:U36"/>
    <mergeCell ref="F29:G33"/>
    <mergeCell ref="H29:I33"/>
    <mergeCell ref="J29:J33"/>
    <mergeCell ref="K29:K33"/>
    <mergeCell ref="L29:S33"/>
    <mergeCell ref="T29:U33"/>
    <mergeCell ref="V29:V33"/>
    <mergeCell ref="L25:M26"/>
    <mergeCell ref="N25:Q25"/>
    <mergeCell ref="R25:S26"/>
    <mergeCell ref="T25:T26"/>
    <mergeCell ref="U25:X26"/>
    <mergeCell ref="X89:X90"/>
    <mergeCell ref="Y89:Y90"/>
    <mergeCell ref="Z89:Z90"/>
    <mergeCell ref="AA89:AA90"/>
    <mergeCell ref="AB89:AB90"/>
    <mergeCell ref="Q89:Q90"/>
    <mergeCell ref="R89:R90"/>
    <mergeCell ref="S89:S90"/>
    <mergeCell ref="T89:T90"/>
    <mergeCell ref="U89:U90"/>
    <mergeCell ref="V89:V90"/>
    <mergeCell ref="AO96:AT97"/>
    <mergeCell ref="C91:D91"/>
    <mergeCell ref="AP91:AQ91"/>
    <mergeCell ref="AR91:AS91"/>
    <mergeCell ref="C92:D92"/>
    <mergeCell ref="AM92:AO95"/>
    <mergeCell ref="AP92:AT92"/>
    <mergeCell ref="C93:D93"/>
    <mergeCell ref="AP93:AT93"/>
    <mergeCell ref="C94:D95"/>
    <mergeCell ref="AP94:AT95"/>
    <mergeCell ref="AR87:AS88"/>
    <mergeCell ref="AT87:AT88"/>
    <mergeCell ref="AR89:AS90"/>
    <mergeCell ref="AT89:AT90"/>
    <mergeCell ref="AD87:AD88"/>
    <mergeCell ref="AE87:AE88"/>
    <mergeCell ref="AF87:AF88"/>
    <mergeCell ref="AG87:AG88"/>
    <mergeCell ref="AH87:AH88"/>
    <mergeCell ref="AI87:AI88"/>
    <mergeCell ref="AI89:AI90"/>
    <mergeCell ref="AJ89:AJ90"/>
    <mergeCell ref="AL89:AL90"/>
    <mergeCell ref="AM89:AM91"/>
    <mergeCell ref="AN89:AO91"/>
    <mergeCell ref="AP89:AQ90"/>
    <mergeCell ref="AG89:AG90"/>
    <mergeCell ref="AH89:AH90"/>
    <mergeCell ref="AC89:AC90"/>
    <mergeCell ref="AD89:AD90"/>
    <mergeCell ref="AE89:AE90"/>
    <mergeCell ref="AF89:AF90"/>
    <mergeCell ref="AR86:AS86"/>
    <mergeCell ref="E87:E88"/>
    <mergeCell ref="F87:F88"/>
    <mergeCell ref="G87:G88"/>
    <mergeCell ref="H87:H88"/>
    <mergeCell ref="I87:I88"/>
    <mergeCell ref="J87:J88"/>
    <mergeCell ref="K87:K88"/>
    <mergeCell ref="L87:L88"/>
    <mergeCell ref="M87:M88"/>
    <mergeCell ref="X87:X88"/>
    <mergeCell ref="Y87:Y88"/>
    <mergeCell ref="Z87:Z88"/>
    <mergeCell ref="AA87:AA88"/>
    <mergeCell ref="AB87:AB88"/>
    <mergeCell ref="AC87:AC88"/>
    <mergeCell ref="R87:R88"/>
    <mergeCell ref="S87:S88"/>
    <mergeCell ref="T87:T88"/>
    <mergeCell ref="U87:U88"/>
    <mergeCell ref="V87:V88"/>
    <mergeCell ref="W87:W88"/>
    <mergeCell ref="AJ87:AJ88"/>
    <mergeCell ref="AK87:AK94"/>
    <mergeCell ref="B86:B90"/>
    <mergeCell ref="C86:D90"/>
    <mergeCell ref="AM86:AM88"/>
    <mergeCell ref="AN86:AO88"/>
    <mergeCell ref="AP86:AQ86"/>
    <mergeCell ref="N87:N88"/>
    <mergeCell ref="O87:O88"/>
    <mergeCell ref="P87:P88"/>
    <mergeCell ref="Q87:Q88"/>
    <mergeCell ref="AL87:AL88"/>
    <mergeCell ref="AP87:AQ88"/>
    <mergeCell ref="K89:K90"/>
    <mergeCell ref="L89:L90"/>
    <mergeCell ref="M89:M90"/>
    <mergeCell ref="N89:N90"/>
    <mergeCell ref="O89:O90"/>
    <mergeCell ref="P89:P90"/>
    <mergeCell ref="E89:E90"/>
    <mergeCell ref="F89:F90"/>
    <mergeCell ref="G89:G90"/>
    <mergeCell ref="H89:H90"/>
    <mergeCell ref="I89:I90"/>
    <mergeCell ref="J89:J90"/>
    <mergeCell ref="W89:W90"/>
    <mergeCell ref="AP82:AT83"/>
    <mergeCell ref="B84:B85"/>
    <mergeCell ref="C84:D85"/>
    <mergeCell ref="E84:F84"/>
    <mergeCell ref="G84:H84"/>
    <mergeCell ref="I84:J84"/>
    <mergeCell ref="K84:L84"/>
    <mergeCell ref="M84:N84"/>
    <mergeCell ref="O84:P84"/>
    <mergeCell ref="Q84:R84"/>
    <mergeCell ref="AE84:AF84"/>
    <mergeCell ref="AG84:AH84"/>
    <mergeCell ref="AI84:AJ84"/>
    <mergeCell ref="AK84:AL84"/>
    <mergeCell ref="AM84:AO85"/>
    <mergeCell ref="AP84:AT85"/>
    <mergeCell ref="S84:T84"/>
    <mergeCell ref="U84:V84"/>
    <mergeCell ref="W84:X84"/>
    <mergeCell ref="Y84:Z84"/>
    <mergeCell ref="AA84:AB84"/>
    <mergeCell ref="AC84:AD84"/>
    <mergeCell ref="J85:K85"/>
    <mergeCell ref="AT77:AT78"/>
    <mergeCell ref="C79:D79"/>
    <mergeCell ref="AP79:AQ79"/>
    <mergeCell ref="AR79:AS79"/>
    <mergeCell ref="C80:D80"/>
    <mergeCell ref="AM80:AO83"/>
    <mergeCell ref="AP80:AT80"/>
    <mergeCell ref="C81:D81"/>
    <mergeCell ref="AP81:AT81"/>
    <mergeCell ref="C82:D83"/>
    <mergeCell ref="AF77:AF78"/>
    <mergeCell ref="AG77:AG78"/>
    <mergeCell ref="AH77:AH78"/>
    <mergeCell ref="AI77:AI78"/>
    <mergeCell ref="AJ77:AJ78"/>
    <mergeCell ref="AL77:AL78"/>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AT75:AT76"/>
    <mergeCell ref="E77:E78"/>
    <mergeCell ref="F77:F78"/>
    <mergeCell ref="G77:G78"/>
    <mergeCell ref="H77:H78"/>
    <mergeCell ref="I77:I78"/>
    <mergeCell ref="J77:J78"/>
    <mergeCell ref="K77:K78"/>
    <mergeCell ref="L77:L78"/>
    <mergeCell ref="M77:M78"/>
    <mergeCell ref="AI75:AI76"/>
    <mergeCell ref="AJ75:AJ76"/>
    <mergeCell ref="AK75:AK82"/>
    <mergeCell ref="AL75:AL76"/>
    <mergeCell ref="AP75:AQ76"/>
    <mergeCell ref="AR75:AS76"/>
    <mergeCell ref="AM77:AM79"/>
    <mergeCell ref="AN77:AO79"/>
    <mergeCell ref="AP77:AQ78"/>
    <mergeCell ref="AR77:AS78"/>
    <mergeCell ref="AC75:AC76"/>
    <mergeCell ref="AD75:AD76"/>
    <mergeCell ref="AE75:AE76"/>
    <mergeCell ref="AF75:AF76"/>
    <mergeCell ref="AG75:AG76"/>
    <mergeCell ref="AH75:AH76"/>
    <mergeCell ref="W75:W76"/>
    <mergeCell ref="X75:X76"/>
    <mergeCell ref="Y75:Y76"/>
    <mergeCell ref="Z75:Z76"/>
    <mergeCell ref="AA75:AA76"/>
    <mergeCell ref="AB75:AB76"/>
    <mergeCell ref="Q75:Q76"/>
    <mergeCell ref="R75:R76"/>
    <mergeCell ref="S75:S76"/>
    <mergeCell ref="T75:T76"/>
    <mergeCell ref="U75:U76"/>
    <mergeCell ref="V75:V76"/>
    <mergeCell ref="K75:K76"/>
    <mergeCell ref="L75:L76"/>
    <mergeCell ref="M75:M76"/>
    <mergeCell ref="N75:N76"/>
    <mergeCell ref="O75:O76"/>
    <mergeCell ref="P75:P76"/>
    <mergeCell ref="E75:E76"/>
    <mergeCell ref="F75:F76"/>
    <mergeCell ref="G75:G76"/>
    <mergeCell ref="H75:H76"/>
    <mergeCell ref="I75:I76"/>
    <mergeCell ref="J75:J76"/>
    <mergeCell ref="AK72:AL72"/>
    <mergeCell ref="AM72:AO73"/>
    <mergeCell ref="AP72:AT73"/>
    <mergeCell ref="J73:K73"/>
    <mergeCell ref="B74:B78"/>
    <mergeCell ref="C74:D78"/>
    <mergeCell ref="AM74:AM76"/>
    <mergeCell ref="AN74:AO76"/>
    <mergeCell ref="AP74:AQ74"/>
    <mergeCell ref="AR74:AS74"/>
    <mergeCell ref="Y72:Z72"/>
    <mergeCell ref="AA72:AB72"/>
    <mergeCell ref="AC72:AD72"/>
    <mergeCell ref="AE72:AF72"/>
    <mergeCell ref="AG72:AH72"/>
    <mergeCell ref="AI72:AJ72"/>
    <mergeCell ref="M72:N72"/>
    <mergeCell ref="O72:P72"/>
    <mergeCell ref="Q72:R72"/>
    <mergeCell ref="S72:T72"/>
    <mergeCell ref="U72:V72"/>
    <mergeCell ref="W72:X72"/>
    <mergeCell ref="B72:B73"/>
    <mergeCell ref="C72:D73"/>
    <mergeCell ref="C67:D67"/>
    <mergeCell ref="AP67:AQ67"/>
    <mergeCell ref="AR67:AS67"/>
    <mergeCell ref="C68:D68"/>
    <mergeCell ref="AM68:AO71"/>
    <mergeCell ref="AP68:AT68"/>
    <mergeCell ref="C69:D69"/>
    <mergeCell ref="AP69:AT69"/>
    <mergeCell ref="C70:D71"/>
    <mergeCell ref="AP70:AT71"/>
    <mergeCell ref="AC65:AC66"/>
    <mergeCell ref="AD65:AD66"/>
    <mergeCell ref="AE65:AE66"/>
    <mergeCell ref="AF65:AF66"/>
    <mergeCell ref="AG65:AG66"/>
    <mergeCell ref="AH65:AH66"/>
    <mergeCell ref="E72:F72"/>
    <mergeCell ref="G72:H72"/>
    <mergeCell ref="I72:J72"/>
    <mergeCell ref="K72:L72"/>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O65:O66"/>
    <mergeCell ref="P65:P66"/>
    <mergeCell ref="E65:E66"/>
    <mergeCell ref="F65:F66"/>
    <mergeCell ref="G65:G66"/>
    <mergeCell ref="H65:H66"/>
    <mergeCell ref="I65:I66"/>
    <mergeCell ref="J65:J66"/>
    <mergeCell ref="AJ63:AJ64"/>
    <mergeCell ref="AK63:AK70"/>
    <mergeCell ref="AL63:AL64"/>
    <mergeCell ref="AP63:AQ64"/>
    <mergeCell ref="AR63:AS64"/>
    <mergeCell ref="AT63:AT64"/>
    <mergeCell ref="AR65:AS66"/>
    <mergeCell ref="AT65:AT66"/>
    <mergeCell ref="AD63:AD64"/>
    <mergeCell ref="AE63:AE64"/>
    <mergeCell ref="AF63:AF64"/>
    <mergeCell ref="AG63:AG64"/>
    <mergeCell ref="AH63:AH64"/>
    <mergeCell ref="AI63:AI64"/>
    <mergeCell ref="AI65:AI66"/>
    <mergeCell ref="AJ65:AJ66"/>
    <mergeCell ref="AL65:AL66"/>
    <mergeCell ref="AM65:AM67"/>
    <mergeCell ref="AN65:AO67"/>
    <mergeCell ref="AP65:AQ66"/>
    <mergeCell ref="Z63:Z64"/>
    <mergeCell ref="AA63:AA64"/>
    <mergeCell ref="AB63:AB64"/>
    <mergeCell ref="AC63:AC64"/>
    <mergeCell ref="R63:R64"/>
    <mergeCell ref="S63:S64"/>
    <mergeCell ref="T63:T64"/>
    <mergeCell ref="U63:U64"/>
    <mergeCell ref="V63:V64"/>
    <mergeCell ref="W63:W64"/>
    <mergeCell ref="Q63:Q64"/>
    <mergeCell ref="F63:F64"/>
    <mergeCell ref="G63:G64"/>
    <mergeCell ref="H63:H64"/>
    <mergeCell ref="I63:I64"/>
    <mergeCell ref="J63:J64"/>
    <mergeCell ref="K63:K64"/>
    <mergeCell ref="X63:X64"/>
    <mergeCell ref="Y63:Y64"/>
    <mergeCell ref="B62:B66"/>
    <mergeCell ref="C62:D66"/>
    <mergeCell ref="AM62:AM64"/>
    <mergeCell ref="AN62:AO64"/>
    <mergeCell ref="AP62:AQ62"/>
    <mergeCell ref="AR62:AS62"/>
    <mergeCell ref="E63:E64"/>
    <mergeCell ref="AA60:AB60"/>
    <mergeCell ref="AC60:AD60"/>
    <mergeCell ref="AE60:AF60"/>
    <mergeCell ref="AG60:AH60"/>
    <mergeCell ref="AI60:AJ60"/>
    <mergeCell ref="AK60:AL60"/>
    <mergeCell ref="O60:P60"/>
    <mergeCell ref="Q60:R60"/>
    <mergeCell ref="S60:T60"/>
    <mergeCell ref="U60:V60"/>
    <mergeCell ref="W60:X60"/>
    <mergeCell ref="Y60:Z60"/>
    <mergeCell ref="L63:L64"/>
    <mergeCell ref="M63:M64"/>
    <mergeCell ref="N63:N64"/>
    <mergeCell ref="O63:O64"/>
    <mergeCell ref="P63:P64"/>
    <mergeCell ref="B60:B61"/>
    <mergeCell ref="C60:D61"/>
    <mergeCell ref="E60:F60"/>
    <mergeCell ref="G60:H60"/>
    <mergeCell ref="I60:J60"/>
    <mergeCell ref="K60:L60"/>
    <mergeCell ref="M60:N60"/>
    <mergeCell ref="AM60:AO61"/>
    <mergeCell ref="AP60:AT61"/>
    <mergeCell ref="J61:K61"/>
    <mergeCell ref="AM57:AO58"/>
    <mergeCell ref="AP57:AP58"/>
    <mergeCell ref="AQ57:AT58"/>
    <mergeCell ref="B59:D59"/>
    <mergeCell ref="H59:J59"/>
    <mergeCell ref="L59:N59"/>
    <mergeCell ref="R59:T59"/>
    <mergeCell ref="AB59:AF59"/>
    <mergeCell ref="AJ59:AL59"/>
    <mergeCell ref="AA57:AB58"/>
    <mergeCell ref="AC57:AC58"/>
    <mergeCell ref="AD57:AF58"/>
    <mergeCell ref="AG57:AG58"/>
    <mergeCell ref="AH57:AI58"/>
    <mergeCell ref="AJ57:AK58"/>
    <mergeCell ref="L57:L58"/>
    <mergeCell ref="M57:M58"/>
    <mergeCell ref="N57:N58"/>
    <mergeCell ref="O57:O58"/>
    <mergeCell ref="P57:P58"/>
    <mergeCell ref="Q57:Q58"/>
    <mergeCell ref="AM59:AN59"/>
    <mergeCell ref="AQ59:AR59"/>
    <mergeCell ref="AS59:AT59"/>
    <mergeCell ref="J57:J58"/>
    <mergeCell ref="K57:K58"/>
    <mergeCell ref="M55:M56"/>
    <mergeCell ref="N55:N56"/>
    <mergeCell ref="O55:O56"/>
    <mergeCell ref="P55:P56"/>
    <mergeCell ref="Q55:Q56"/>
    <mergeCell ref="R55:S55"/>
    <mergeCell ref="AL57:AL58"/>
    <mergeCell ref="AM54:AN54"/>
    <mergeCell ref="AQ54:AR54"/>
    <mergeCell ref="AS54:AT54"/>
    <mergeCell ref="B55:B58"/>
    <mergeCell ref="F55:F58"/>
    <mergeCell ref="G55:H56"/>
    <mergeCell ref="I55:I56"/>
    <mergeCell ref="J55:J56"/>
    <mergeCell ref="K55:K56"/>
    <mergeCell ref="L55:L56"/>
    <mergeCell ref="B54:C54"/>
    <mergeCell ref="D54:P54"/>
    <mergeCell ref="R54:T54"/>
    <mergeCell ref="U54:W54"/>
    <mergeCell ref="Z54:AA54"/>
    <mergeCell ref="AB54:AC54"/>
    <mergeCell ref="T55:Z55"/>
    <mergeCell ref="AA55:AI56"/>
    <mergeCell ref="AJ55:AT56"/>
    <mergeCell ref="R56:S58"/>
    <mergeCell ref="T56:Z58"/>
    <mergeCell ref="C57:D58"/>
    <mergeCell ref="G57:H58"/>
    <mergeCell ref="I57:I58"/>
    <mergeCell ref="AC44:AC45"/>
    <mergeCell ref="AD44:AD45"/>
    <mergeCell ref="AE44:AE45"/>
    <mergeCell ref="AF44:AF45"/>
    <mergeCell ref="AG44:AG45"/>
    <mergeCell ref="AH44:AH45"/>
    <mergeCell ref="AO51:AT52"/>
    <mergeCell ref="B53:N53"/>
    <mergeCell ref="O53:AL53"/>
    <mergeCell ref="AM53:AN53"/>
    <mergeCell ref="AO53:AP53"/>
    <mergeCell ref="AQ53:AR53"/>
    <mergeCell ref="AS53:AT53"/>
    <mergeCell ref="C46:D46"/>
    <mergeCell ref="AP46:AQ46"/>
    <mergeCell ref="AR46:AS46"/>
    <mergeCell ref="C47:D47"/>
    <mergeCell ref="AM47:AO50"/>
    <mergeCell ref="AP47:AT47"/>
    <mergeCell ref="C48:D48"/>
    <mergeCell ref="AP48:AT48"/>
    <mergeCell ref="C49:D50"/>
    <mergeCell ref="AP49:AT50"/>
    <mergeCell ref="X44:X45"/>
    <mergeCell ref="Y44:Y45"/>
    <mergeCell ref="Z44:Z45"/>
    <mergeCell ref="AA44:AA45"/>
    <mergeCell ref="AB44:AB45"/>
    <mergeCell ref="Q44:Q45"/>
    <mergeCell ref="R44:R45"/>
    <mergeCell ref="S44:S45"/>
    <mergeCell ref="T44:T45"/>
    <mergeCell ref="U44:U45"/>
    <mergeCell ref="V44:V45"/>
    <mergeCell ref="AR42:AS43"/>
    <mergeCell ref="AT42:AT43"/>
    <mergeCell ref="AR44:AS45"/>
    <mergeCell ref="AT44:AT45"/>
    <mergeCell ref="AD42:AD43"/>
    <mergeCell ref="AE42:AE43"/>
    <mergeCell ref="AF42:AF43"/>
    <mergeCell ref="AG42:AG43"/>
    <mergeCell ref="AH42:AH43"/>
    <mergeCell ref="AI42:AI43"/>
    <mergeCell ref="AI44:AI45"/>
    <mergeCell ref="AJ44:AJ45"/>
    <mergeCell ref="AL44:AL45"/>
    <mergeCell ref="AM44:AM46"/>
    <mergeCell ref="AN44:AO46"/>
    <mergeCell ref="AP44:AQ45"/>
    <mergeCell ref="AR41:AS41"/>
    <mergeCell ref="E42:E43"/>
    <mergeCell ref="F42:F43"/>
    <mergeCell ref="G42:G43"/>
    <mergeCell ref="H42:H43"/>
    <mergeCell ref="I42:I43"/>
    <mergeCell ref="J42:J43"/>
    <mergeCell ref="K42:K43"/>
    <mergeCell ref="L42:L43"/>
    <mergeCell ref="M42:M43"/>
    <mergeCell ref="X42:X43"/>
    <mergeCell ref="Y42:Y43"/>
    <mergeCell ref="Z42:Z43"/>
    <mergeCell ref="AA42:AA43"/>
    <mergeCell ref="AB42:AB43"/>
    <mergeCell ref="AC42:AC43"/>
    <mergeCell ref="R42:R43"/>
    <mergeCell ref="S42:S43"/>
    <mergeCell ref="T42:T43"/>
    <mergeCell ref="U42:U43"/>
    <mergeCell ref="V42:V43"/>
    <mergeCell ref="W42:W43"/>
    <mergeCell ref="AJ42:AJ43"/>
    <mergeCell ref="AK42:AK49"/>
    <mergeCell ref="B41:B45"/>
    <mergeCell ref="C41:D45"/>
    <mergeCell ref="AM41:AM43"/>
    <mergeCell ref="AN41:AO43"/>
    <mergeCell ref="AP41:AQ41"/>
    <mergeCell ref="N42:N43"/>
    <mergeCell ref="O42:O43"/>
    <mergeCell ref="P42:P43"/>
    <mergeCell ref="Q42:Q43"/>
    <mergeCell ref="AL42:AL43"/>
    <mergeCell ref="AP42:AQ43"/>
    <mergeCell ref="K44:K45"/>
    <mergeCell ref="L44:L45"/>
    <mergeCell ref="M44:M45"/>
    <mergeCell ref="N44:N45"/>
    <mergeCell ref="O44:O45"/>
    <mergeCell ref="P44:P45"/>
    <mergeCell ref="E44:E45"/>
    <mergeCell ref="F44:F45"/>
    <mergeCell ref="G44:G45"/>
    <mergeCell ref="H44:H45"/>
    <mergeCell ref="I44:I45"/>
    <mergeCell ref="J44:J45"/>
    <mergeCell ref="W44:W45"/>
    <mergeCell ref="AP37:AT38"/>
    <mergeCell ref="B39:B40"/>
    <mergeCell ref="C39:D40"/>
    <mergeCell ref="E39:F39"/>
    <mergeCell ref="G39:H39"/>
    <mergeCell ref="I39:J39"/>
    <mergeCell ref="K39:L39"/>
    <mergeCell ref="M39:N39"/>
    <mergeCell ref="O39:P39"/>
    <mergeCell ref="Q39:R39"/>
    <mergeCell ref="AE39:AF39"/>
    <mergeCell ref="AG39:AH39"/>
    <mergeCell ref="AI39:AJ39"/>
    <mergeCell ref="AK39:AL39"/>
    <mergeCell ref="AM39:AO40"/>
    <mergeCell ref="AP39:AT40"/>
    <mergeCell ref="S39:T39"/>
    <mergeCell ref="U39:V39"/>
    <mergeCell ref="W39:X39"/>
    <mergeCell ref="Y39:Z39"/>
    <mergeCell ref="AA39:AB39"/>
    <mergeCell ref="AC39:AD39"/>
    <mergeCell ref="J40:K40"/>
    <mergeCell ref="F37:G38"/>
    <mergeCell ref="AT32:AT33"/>
    <mergeCell ref="C34:D34"/>
    <mergeCell ref="AP34:AQ34"/>
    <mergeCell ref="AR34:AS34"/>
    <mergeCell ref="C35:D35"/>
    <mergeCell ref="AM35:AO38"/>
    <mergeCell ref="AP35:AT35"/>
    <mergeCell ref="C36:D36"/>
    <mergeCell ref="AP36:AT36"/>
    <mergeCell ref="C37:D38"/>
    <mergeCell ref="AF32:AF33"/>
    <mergeCell ref="AG32:AG33"/>
    <mergeCell ref="AH32:AH33"/>
    <mergeCell ref="AI32:AI33"/>
    <mergeCell ref="AJ32:AJ33"/>
    <mergeCell ref="AL32:AL33"/>
    <mergeCell ref="Z32:Z33"/>
    <mergeCell ref="AA32:AA33"/>
    <mergeCell ref="AB32:AB33"/>
    <mergeCell ref="AC32:AC33"/>
    <mergeCell ref="AD32:AD33"/>
    <mergeCell ref="AE32:AE33"/>
    <mergeCell ref="W32:W33"/>
    <mergeCell ref="X32:X33"/>
    <mergeCell ref="AT30:AT31"/>
    <mergeCell ref="E32:E33"/>
    <mergeCell ref="AI30:AI31"/>
    <mergeCell ref="AJ30:AJ31"/>
    <mergeCell ref="AK30:AK37"/>
    <mergeCell ref="AL30:AL31"/>
    <mergeCell ref="AP30:AQ31"/>
    <mergeCell ref="AR30:AS31"/>
    <mergeCell ref="AM32:AM34"/>
    <mergeCell ref="AN32:AO34"/>
    <mergeCell ref="AP32:AQ33"/>
    <mergeCell ref="AR32:AS33"/>
    <mergeCell ref="AC30:AC31"/>
    <mergeCell ref="AD30:AD31"/>
    <mergeCell ref="AE30:AE31"/>
    <mergeCell ref="AF30:AF31"/>
    <mergeCell ref="AH30:AH31"/>
    <mergeCell ref="W30:W31"/>
    <mergeCell ref="X30:X31"/>
    <mergeCell ref="Y30:Y31"/>
    <mergeCell ref="Z30:Z31"/>
    <mergeCell ref="AA30:AA31"/>
    <mergeCell ref="AB30:AB31"/>
    <mergeCell ref="E30:E31"/>
    <mergeCell ref="B29:B33"/>
    <mergeCell ref="C29:D33"/>
    <mergeCell ref="AM29:AM31"/>
    <mergeCell ref="AN29:AO31"/>
    <mergeCell ref="AP29:AQ29"/>
    <mergeCell ref="AR29:AS29"/>
    <mergeCell ref="Y27:Z27"/>
    <mergeCell ref="AA27:AB27"/>
    <mergeCell ref="AC27:AD27"/>
    <mergeCell ref="AE27:AF27"/>
    <mergeCell ref="AG27:AH27"/>
    <mergeCell ref="AI27:AJ27"/>
    <mergeCell ref="M27:N27"/>
    <mergeCell ref="O27:P27"/>
    <mergeCell ref="Q27:R27"/>
    <mergeCell ref="S27:T27"/>
    <mergeCell ref="U27:V27"/>
    <mergeCell ref="W27:X27"/>
    <mergeCell ref="B27:B28"/>
    <mergeCell ref="C27:D28"/>
    <mergeCell ref="E27:F27"/>
    <mergeCell ref="G27:H27"/>
    <mergeCell ref="I27:J27"/>
    <mergeCell ref="K27:L27"/>
    <mergeCell ref="C22:D22"/>
    <mergeCell ref="AP22:AQ22"/>
    <mergeCell ref="AR22:AS22"/>
    <mergeCell ref="C23:D23"/>
    <mergeCell ref="AM23:AO26"/>
    <mergeCell ref="AP23:AT23"/>
    <mergeCell ref="C24:D24"/>
    <mergeCell ref="AP24:AT24"/>
    <mergeCell ref="C25:D26"/>
    <mergeCell ref="AP25:AT26"/>
    <mergeCell ref="L23:M23"/>
    <mergeCell ref="N23:Q23"/>
    <mergeCell ref="R23:S23"/>
    <mergeCell ref="U23:Y23"/>
    <mergeCell ref="AB23:AC23"/>
    <mergeCell ref="AD23:AE23"/>
    <mergeCell ref="AF23:AG23"/>
    <mergeCell ref="L24:M24"/>
    <mergeCell ref="N24:Q24"/>
    <mergeCell ref="R24:S24"/>
    <mergeCell ref="U24:Y24"/>
    <mergeCell ref="AB24:AC24"/>
    <mergeCell ref="AD24:AE24"/>
    <mergeCell ref="AF24:AG24"/>
    <mergeCell ref="AK27:AL27"/>
    <mergeCell ref="AM27:AO28"/>
    <mergeCell ref="AP27:AT28"/>
    <mergeCell ref="J28:K28"/>
    <mergeCell ref="L22:M22"/>
    <mergeCell ref="N22:Q22"/>
    <mergeCell ref="R22:S22"/>
    <mergeCell ref="U22:Y22"/>
    <mergeCell ref="AB22:AC22"/>
    <mergeCell ref="AD22:AE22"/>
    <mergeCell ref="AF25:AG26"/>
    <mergeCell ref="N26:Q26"/>
    <mergeCell ref="Y25:Y26"/>
    <mergeCell ref="Z25:AA26"/>
    <mergeCell ref="AB25:AC26"/>
    <mergeCell ref="AD25:AE26"/>
    <mergeCell ref="AT18:AT19"/>
    <mergeCell ref="E20:E21"/>
    <mergeCell ref="F20:F21"/>
    <mergeCell ref="G20:G21"/>
    <mergeCell ref="H20:H21"/>
    <mergeCell ref="I20:I21"/>
    <mergeCell ref="J20:J21"/>
    <mergeCell ref="AJ18:AJ19"/>
    <mergeCell ref="AK18:AK25"/>
    <mergeCell ref="AJ20:AJ21"/>
    <mergeCell ref="H18:H19"/>
    <mergeCell ref="I18:I19"/>
    <mergeCell ref="J18:J19"/>
    <mergeCell ref="K18:K19"/>
    <mergeCell ref="AP20:AQ21"/>
    <mergeCell ref="AR20:AS21"/>
    <mergeCell ref="AT20:AT21"/>
    <mergeCell ref="AF17:AG21"/>
    <mergeCell ref="AH17:AH21"/>
    <mergeCell ref="AI17:AI21"/>
    <mergeCell ref="AL20:AL21"/>
    <mergeCell ref="AM20:AM22"/>
    <mergeCell ref="AN20:AO22"/>
    <mergeCell ref="AF22:AG22"/>
    <mergeCell ref="S15:T15"/>
    <mergeCell ref="U15:V15"/>
    <mergeCell ref="W15:X15"/>
    <mergeCell ref="Y15:Z15"/>
    <mergeCell ref="AA15:AB15"/>
    <mergeCell ref="K20:K21"/>
    <mergeCell ref="AL18:AL19"/>
    <mergeCell ref="AP18:AQ19"/>
    <mergeCell ref="AR18:AS19"/>
    <mergeCell ref="L17:M21"/>
    <mergeCell ref="N17:Q21"/>
    <mergeCell ref="R17:S21"/>
    <mergeCell ref="T17:T21"/>
    <mergeCell ref="U17:Y21"/>
    <mergeCell ref="Z17:Z21"/>
    <mergeCell ref="AA17:AA21"/>
    <mergeCell ref="AB17:AC21"/>
    <mergeCell ref="AD17:AE21"/>
    <mergeCell ref="B17:B21"/>
    <mergeCell ref="C17:D21"/>
    <mergeCell ref="AM17:AM19"/>
    <mergeCell ref="AN17:AO19"/>
    <mergeCell ref="AP17:AQ17"/>
    <mergeCell ref="AR17:AS17"/>
    <mergeCell ref="E18:E19"/>
    <mergeCell ref="F18:F19"/>
    <mergeCell ref="G18:G19"/>
    <mergeCell ref="AQ14:AR14"/>
    <mergeCell ref="AS14:AT14"/>
    <mergeCell ref="B15:B16"/>
    <mergeCell ref="C15:D16"/>
    <mergeCell ref="E15:F15"/>
    <mergeCell ref="G15:H15"/>
    <mergeCell ref="I15:J15"/>
    <mergeCell ref="K15:L15"/>
    <mergeCell ref="M15:N15"/>
    <mergeCell ref="O15:P15"/>
    <mergeCell ref="B14:D14"/>
    <mergeCell ref="H14:J14"/>
    <mergeCell ref="L14:N14"/>
    <mergeCell ref="R14:T14"/>
    <mergeCell ref="AB14:AF14"/>
    <mergeCell ref="AM14:AN14"/>
    <mergeCell ref="AP15:AT16"/>
    <mergeCell ref="AC15:AD15"/>
    <mergeCell ref="AE15:AF15"/>
    <mergeCell ref="AG15:AH15"/>
    <mergeCell ref="AI15:AJ15"/>
    <mergeCell ref="AK15:AL15"/>
    <mergeCell ref="AM15:AO16"/>
    <mergeCell ref="Q15:R15"/>
    <mergeCell ref="R10:S10"/>
    <mergeCell ref="T10:AA10"/>
    <mergeCell ref="AJ10:AT11"/>
    <mergeCell ref="R11:S13"/>
    <mergeCell ref="T11:AA13"/>
    <mergeCell ref="AB11:AC13"/>
    <mergeCell ref="AD11:AD13"/>
    <mergeCell ref="AE11:AF13"/>
    <mergeCell ref="AG11:AG13"/>
    <mergeCell ref="AH11:AI13"/>
    <mergeCell ref="AJ12:AK13"/>
    <mergeCell ref="AL12:AL13"/>
    <mergeCell ref="AM12:AO13"/>
    <mergeCell ref="AP12:AP13"/>
    <mergeCell ref="AQ12:AT13"/>
    <mergeCell ref="L10:L11"/>
    <mergeCell ref="M10:M11"/>
    <mergeCell ref="N10:N11"/>
    <mergeCell ref="O10:O11"/>
    <mergeCell ref="P10:P11"/>
    <mergeCell ref="Q10:Q11"/>
    <mergeCell ref="B10:B13"/>
    <mergeCell ref="F10:F13"/>
    <mergeCell ref="G10:H11"/>
    <mergeCell ref="I10:I11"/>
    <mergeCell ref="J10:J11"/>
    <mergeCell ref="K10:K11"/>
    <mergeCell ref="C12:D13"/>
    <mergeCell ref="G12:H13"/>
    <mergeCell ref="I12:I13"/>
    <mergeCell ref="J12:J13"/>
    <mergeCell ref="Q12:Q13"/>
    <mergeCell ref="K12:K13"/>
    <mergeCell ref="L12:L13"/>
    <mergeCell ref="M12:M13"/>
    <mergeCell ref="N12:N13"/>
    <mergeCell ref="O12:O13"/>
    <mergeCell ref="P12:P13"/>
    <mergeCell ref="AS8:AT8"/>
    <mergeCell ref="B9:C9"/>
    <mergeCell ref="D9:P9"/>
    <mergeCell ref="R9:T9"/>
    <mergeCell ref="U9:W9"/>
    <mergeCell ref="Z9:AA9"/>
    <mergeCell ref="AB9:AC9"/>
    <mergeCell ref="AM9:AN9"/>
    <mergeCell ref="AQ9:AR9"/>
    <mergeCell ref="AS9:AT9"/>
    <mergeCell ref="AQ8:AR8"/>
    <mergeCell ref="B8:N8"/>
    <mergeCell ref="O8:AL8"/>
    <mergeCell ref="AM8:AN8"/>
    <mergeCell ref="AO8:AP8"/>
    <mergeCell ref="AI5:AJ5"/>
    <mergeCell ref="AK5:AL5"/>
    <mergeCell ref="AM5:AO5"/>
    <mergeCell ref="C6:V6"/>
    <mergeCell ref="W6:X6"/>
    <mergeCell ref="AC6:AD6"/>
    <mergeCell ref="AE6:AF6"/>
    <mergeCell ref="AG6:AH6"/>
    <mergeCell ref="AI6:AJ6"/>
    <mergeCell ref="AK6:AL6"/>
    <mergeCell ref="C5:V5"/>
    <mergeCell ref="W5:X5"/>
    <mergeCell ref="Z5:Z6"/>
    <mergeCell ref="AA5:AB6"/>
    <mergeCell ref="AC5:AD5"/>
    <mergeCell ref="AE5:AF5"/>
    <mergeCell ref="AG5:AH5"/>
    <mergeCell ref="AM6:AO6"/>
    <mergeCell ref="AI1:AL2"/>
    <mergeCell ref="AM1:AN2"/>
    <mergeCell ref="AO1:AQ2"/>
    <mergeCell ref="B2:D3"/>
    <mergeCell ref="E2:I3"/>
    <mergeCell ref="J2:J3"/>
    <mergeCell ref="K2:L2"/>
    <mergeCell ref="N2:O2"/>
    <mergeCell ref="Q2:AH2"/>
    <mergeCell ref="K3:L3"/>
    <mergeCell ref="N3:AI3"/>
    <mergeCell ref="AJ3:AT4"/>
    <mergeCell ref="B4:AB4"/>
  </mergeCells>
  <phoneticPr fontId="3"/>
  <conditionalFormatting sqref="AC6:AD6">
    <cfRule type="expression" dxfId="20" priority="24">
      <formula>$AC$5&lt;&gt;" "</formula>
    </cfRule>
  </conditionalFormatting>
  <conditionalFormatting sqref="AE6:AF6">
    <cfRule type="expression" dxfId="19" priority="23">
      <formula>$AE$5&lt;&gt;" "</formula>
    </cfRule>
  </conditionalFormatting>
  <conditionalFormatting sqref="AG6:AH6">
    <cfRule type="expression" dxfId="18" priority="22">
      <formula>$AG$5&lt;&gt;" "</formula>
    </cfRule>
  </conditionalFormatting>
  <conditionalFormatting sqref="AI6:AJ6">
    <cfRule type="expression" dxfId="17" priority="21">
      <formula>$AI$5&lt;&gt;" "</formula>
    </cfRule>
  </conditionalFormatting>
  <conditionalFormatting sqref="AK6:AL6">
    <cfRule type="expression" dxfId="16" priority="20">
      <formula>$AK$5&lt;&gt;" "</formula>
    </cfRule>
  </conditionalFormatting>
  <conditionalFormatting sqref="AM6:AO6">
    <cfRule type="expression" dxfId="15" priority="19">
      <formula>$AM$5&lt;&gt;" "</formula>
    </cfRule>
  </conditionalFormatting>
  <conditionalFormatting sqref="W29:AI38">
    <cfRule type="expression" dxfId="14" priority="17">
      <formula>$AE$5&lt;&gt;" "</formula>
    </cfRule>
  </conditionalFormatting>
  <conditionalFormatting sqref="E41:AI50">
    <cfRule type="expression" dxfId="13" priority="16">
      <formula>$AG$5&lt;&gt;" "</formula>
    </cfRule>
  </conditionalFormatting>
  <conditionalFormatting sqref="E62:AI71">
    <cfRule type="expression" dxfId="12" priority="15">
      <formula>$AI$5&lt;&gt;" "</formula>
    </cfRule>
  </conditionalFormatting>
  <conditionalFormatting sqref="E74:AI83">
    <cfRule type="expression" dxfId="11" priority="14">
      <formula>$AK$5&lt;&gt;" "</formula>
    </cfRule>
  </conditionalFormatting>
  <conditionalFormatting sqref="E86:AA95">
    <cfRule type="expression" dxfId="10" priority="13">
      <formula>$AM$5&lt;&gt;" "</formula>
    </cfRule>
  </conditionalFormatting>
  <conditionalFormatting sqref="L17 AF17 AB22 AB17 T22:U24 L22:L24 R22:R24 N22:N24 R17 T17:U17 N17 AF22:AF24 AH22:AH24 AH17:AI17">
    <cfRule type="expression" dxfId="9" priority="11">
      <formula>$AC$5&lt;&gt;" "</formula>
    </cfRule>
  </conditionalFormatting>
  <conditionalFormatting sqref="AB23:AB24">
    <cfRule type="expression" dxfId="8" priority="9">
      <formula>$AC$5&lt;&gt;" "</formula>
    </cfRule>
  </conditionalFormatting>
  <conditionalFormatting sqref="AD17 AD22:AD24">
    <cfRule type="expression" dxfId="7" priority="8">
      <formula>$AC$5&lt;&gt;" "</formula>
    </cfRule>
  </conditionalFormatting>
  <conditionalFormatting sqref="Z22:Z24 Z17">
    <cfRule type="expression" dxfId="6" priority="7">
      <formula>$AC$5&lt;&gt;" "</formula>
    </cfRule>
  </conditionalFormatting>
  <conditionalFormatting sqref="E30:E33 E38 J34 E34:F34 H34 E29:F29 H29 J29 L34:L37 L29 E36:F37 E35 H36:H37 J36:J37">
    <cfRule type="expression" dxfId="5" priority="6">
      <formula>$AE$5&lt;&gt;" "</formula>
    </cfRule>
  </conditionalFormatting>
  <conditionalFormatting sqref="J35 H35 F35">
    <cfRule type="expression" dxfId="4" priority="5">
      <formula>$AC$5&lt;&gt;" "</formula>
    </cfRule>
  </conditionalFormatting>
  <conditionalFormatting sqref="T37">
    <cfRule type="expression" dxfId="3" priority="4">
      <formula>$AC$5&lt;&gt;" "</formula>
    </cfRule>
  </conditionalFormatting>
  <conditionalFormatting sqref="AB25 Z25">
    <cfRule type="expression" dxfId="2" priority="3">
      <formula>$AC$5&lt;&gt;" "</formula>
    </cfRule>
  </conditionalFormatting>
  <conditionalFormatting sqref="T25:U25 L25 R25 N25 AD25 AF25 AH25">
    <cfRule type="expression" dxfId="1" priority="2">
      <formula>$AC$5&lt;&gt;" "</formula>
    </cfRule>
  </conditionalFormatting>
  <conditionalFormatting sqref="N26">
    <cfRule type="expression" dxfId="0" priority="1">
      <formula>$AC$5&lt;&gt;" "</formula>
    </cfRule>
  </conditionalFormatting>
  <dataValidations count="3">
    <dataValidation type="list" allowBlank="1" showInputMessage="1" showErrorMessage="1" sqref="AC6:AO6" xr:uid="{E0F097BB-7F8A-4F47-A8D6-14CE74188E3C}">
      <formula1>"確認済"</formula1>
    </dataValidation>
    <dataValidation type="list" allowBlank="1" showInputMessage="1" showErrorMessage="1" sqref="W5:X6 AH7" xr:uid="{CFF41401-D973-4AB4-9E7C-085603EC2CFF}">
      <formula1>"OK"</formula1>
    </dataValidation>
    <dataValidation type="list" allowBlank="1" showInputMessage="1" showErrorMessage="1" sqref="X9" xr:uid="{9053398B-24EA-4416-89D8-35E81D0A8CA0}">
      <formula1>"市,区,町,村"</formula1>
    </dataValidation>
  </dataValidations>
  <printOptions horizontalCentered="1" verticalCentered="1"/>
  <pageMargins left="0.6692913385826772" right="0.35433070866141736" top="0.35433070866141736" bottom="0.51181102362204722" header="0" footer="0"/>
  <pageSetup paperSize="9" scale="57" fitToHeight="0" orientation="landscape" blackAndWhite="1" r:id="rId1"/>
  <headerFooter differentFirst="1" scaleWithDoc="0">
    <oddFooter>&amp;R⑥</oddFooter>
    <firstFooter>&amp;L&amp;G&amp;R⑥</firstFooter>
  </headerFooter>
  <rowBreaks count="1" manualBreakCount="1">
    <brk id="52" min="1" max="45"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D848-FC40-463A-A535-BCAF337CAE6A}">
  <sheetPr>
    <tabColor theme="4" tint="0.59999389629810485"/>
    <pageSetUpPr fitToPage="1"/>
  </sheetPr>
  <dimension ref="A1:X41"/>
  <sheetViews>
    <sheetView showGridLines="0" tabSelected="1" showRuler="0" showWhiteSpace="0" view="pageBreakPreview" topLeftCell="A16" zoomScale="40" zoomScaleNormal="91" zoomScaleSheetLayoutView="40" zoomScalePageLayoutView="50" workbookViewId="0">
      <selection activeCell="U32" sqref="U32:X32"/>
    </sheetView>
  </sheetViews>
  <sheetFormatPr defaultRowHeight="18.75"/>
  <cols>
    <col min="1" max="1" width="5.125" style="113" customWidth="1"/>
    <col min="2" max="3" width="9" style="113" customWidth="1"/>
    <col min="4" max="4" width="6.75" style="113" customWidth="1"/>
    <col min="5" max="6" width="5.375" style="113" customWidth="1"/>
    <col min="7" max="7" width="6.75" style="113" customWidth="1"/>
    <col min="8" max="10" width="5.375" style="113" customWidth="1"/>
    <col min="11" max="11" width="2.875" style="113" customWidth="1"/>
    <col min="12" max="12" width="3.25" style="113" customWidth="1"/>
    <col min="13" max="14" width="5.375" style="113" customWidth="1"/>
    <col min="15" max="15" width="6.75" style="113" customWidth="1"/>
    <col min="16" max="18" width="5.375" style="113" customWidth="1"/>
    <col min="19" max="19" width="6.75" style="113" customWidth="1"/>
    <col min="20" max="20" width="5.375" style="113" customWidth="1"/>
    <col min="21" max="21" width="6.125" style="113" customWidth="1"/>
    <col min="22" max="24" width="5.375" style="113" customWidth="1"/>
    <col min="25" max="16384" width="9" style="113"/>
  </cols>
  <sheetData>
    <row r="1" spans="1:24" ht="53.25" customHeight="1"/>
    <row r="2" spans="1:24" ht="18" customHeight="1">
      <c r="A2" s="1019" t="s">
        <v>130</v>
      </c>
      <c r="B2" s="853"/>
      <c r="C2" s="853"/>
      <c r="D2" s="853"/>
      <c r="E2" s="853"/>
      <c r="F2" s="853"/>
      <c r="G2" s="853"/>
      <c r="H2" s="853"/>
      <c r="I2" s="853"/>
    </row>
    <row r="3" spans="1:24" s="57" customFormat="1" ht="42" customHeight="1">
      <c r="A3" s="1020" t="s">
        <v>131</v>
      </c>
      <c r="B3" s="1021"/>
      <c r="C3" s="1021"/>
      <c r="D3" s="1021"/>
      <c r="E3" s="1021"/>
      <c r="F3" s="1021"/>
      <c r="G3" s="1021"/>
      <c r="H3" s="1021"/>
      <c r="I3" s="1021"/>
      <c r="J3" s="1021"/>
      <c r="K3" s="1021"/>
      <c r="L3" s="1021"/>
      <c r="M3" s="1021"/>
      <c r="N3" s="1021"/>
      <c r="O3" s="1021"/>
      <c r="P3" s="1021"/>
      <c r="Q3" s="1021"/>
      <c r="R3" s="1021"/>
      <c r="S3" s="1021"/>
      <c r="T3" s="1021"/>
      <c r="U3" s="1021"/>
      <c r="V3" s="1021"/>
      <c r="W3" s="1021"/>
      <c r="X3" s="1022"/>
    </row>
    <row r="4" spans="1:24" s="209" customFormat="1" ht="24.75" customHeight="1">
      <c r="A4" s="1023" t="s">
        <v>132</v>
      </c>
      <c r="B4" s="1024"/>
      <c r="C4" s="1024"/>
      <c r="D4" s="1024"/>
      <c r="E4" s="1024"/>
      <c r="F4" s="1024"/>
      <c r="G4" s="1024"/>
      <c r="H4" s="87"/>
      <c r="I4" s="87"/>
      <c r="J4" s="87"/>
      <c r="K4" s="87"/>
      <c r="L4" s="87"/>
      <c r="M4" s="87"/>
      <c r="N4" s="87"/>
      <c r="O4" s="205"/>
      <c r="P4" s="1025">
        <f>入力ページ!G27</f>
        <v>2025</v>
      </c>
      <c r="Q4" s="1025"/>
      <c r="R4" s="206" t="s">
        <v>133</v>
      </c>
      <c r="S4" s="206">
        <f>入力ページ!J27</f>
        <v>5</v>
      </c>
      <c r="T4" s="206" t="s">
        <v>134</v>
      </c>
      <c r="U4" s="206">
        <f>入力ページ!L27</f>
        <v>31</v>
      </c>
      <c r="V4" s="206" t="s">
        <v>98</v>
      </c>
      <c r="W4" s="207"/>
      <c r="X4" s="208"/>
    </row>
    <row r="5" spans="1:24" s="211" customFormat="1" ht="25.5" customHeight="1">
      <c r="A5" s="1023" t="s">
        <v>135</v>
      </c>
      <c r="B5" s="1024"/>
      <c r="C5" s="1024"/>
      <c r="D5" s="1024"/>
      <c r="E5" s="1024"/>
      <c r="F5" s="1024"/>
      <c r="G5" s="1024"/>
      <c r="H5" s="88"/>
      <c r="I5" s="88"/>
      <c r="J5" s="88"/>
      <c r="K5" s="88"/>
      <c r="L5" s="88"/>
      <c r="M5" s="88"/>
      <c r="N5" s="88"/>
      <c r="O5" s="88"/>
      <c r="P5" s="88"/>
      <c r="Q5" s="88"/>
      <c r="R5" s="88"/>
      <c r="S5" s="88"/>
      <c r="T5" s="88"/>
      <c r="U5" s="88"/>
      <c r="V5" s="88"/>
      <c r="W5" s="88"/>
      <c r="X5" s="210"/>
    </row>
    <row r="6" spans="1:24" s="211" customFormat="1" ht="18">
      <c r="A6" s="1026" t="s">
        <v>136</v>
      </c>
      <c r="B6" s="1027"/>
      <c r="C6" s="1027"/>
      <c r="D6" s="1027"/>
      <c r="E6" s="1027"/>
      <c r="F6" s="1027"/>
      <c r="G6" s="1027"/>
      <c r="H6" s="1027"/>
      <c r="I6" s="1027"/>
      <c r="J6" s="1027"/>
      <c r="K6" s="1027"/>
      <c r="L6" s="1027"/>
      <c r="M6" s="1027"/>
      <c r="N6" s="1027"/>
      <c r="O6" s="1027"/>
      <c r="P6" s="1027"/>
      <c r="Q6" s="1027"/>
      <c r="R6" s="1027"/>
      <c r="S6" s="1027"/>
      <c r="T6" s="1027"/>
      <c r="U6" s="1027"/>
      <c r="V6" s="1027"/>
      <c r="W6" s="1027"/>
      <c r="X6" s="1028"/>
    </row>
    <row r="7" spans="1:24" s="57" customFormat="1" ht="18.75" customHeight="1">
      <c r="A7" s="212"/>
      <c r="B7" s="213"/>
      <c r="C7" s="213"/>
      <c r="D7" s="213"/>
      <c r="E7" s="213"/>
      <c r="F7" s="214"/>
      <c r="G7" s="1014" t="s">
        <v>137</v>
      </c>
      <c r="H7" s="1014"/>
      <c r="I7" s="1014" t="s">
        <v>138</v>
      </c>
      <c r="J7" s="1014"/>
      <c r="K7" s="1015" t="s">
        <v>139</v>
      </c>
      <c r="L7" s="1015"/>
      <c r="M7" s="215" t="str">
        <f>入力ページ!G16</f>
        <v>123</v>
      </c>
      <c r="N7" s="216" t="s">
        <v>140</v>
      </c>
      <c r="O7" s="1016" t="str">
        <f>入力ページ!I16</f>
        <v>4567</v>
      </c>
      <c r="P7" s="1016"/>
      <c r="Q7" s="217"/>
      <c r="R7" s="217"/>
      <c r="S7" s="217"/>
      <c r="T7" s="217"/>
      <c r="U7" s="217"/>
      <c r="V7" s="217"/>
      <c r="W7" s="217"/>
      <c r="X7" s="218"/>
    </row>
    <row r="8" spans="1:24" s="57" customFormat="1" ht="39.75" customHeight="1">
      <c r="A8" s="212"/>
      <c r="B8" s="213"/>
      <c r="C8" s="213"/>
      <c r="D8" s="213"/>
      <c r="E8" s="213"/>
      <c r="F8" s="214"/>
      <c r="G8" s="1014"/>
      <c r="H8" s="1014"/>
      <c r="I8" s="1014"/>
      <c r="J8" s="1014"/>
      <c r="K8" s="219"/>
      <c r="L8" s="1017" t="str">
        <f>IF(入力ページ!L16&lt;&gt;"",入力ページ!L16&amp;入力ページ!N16&amp;入力ページ!O16,"")</f>
        <v>茨城県鉾田市玉田336-2</v>
      </c>
      <c r="M8" s="1017"/>
      <c r="N8" s="1017"/>
      <c r="O8" s="1017"/>
      <c r="P8" s="1017"/>
      <c r="Q8" s="1017"/>
      <c r="R8" s="1017"/>
      <c r="S8" s="1017"/>
      <c r="T8" s="1017"/>
      <c r="U8" s="1017"/>
      <c r="V8" s="1017"/>
      <c r="W8" s="1017"/>
      <c r="X8" s="1018"/>
    </row>
    <row r="9" spans="1:24" s="57" customFormat="1" ht="30" customHeight="1">
      <c r="A9" s="212"/>
      <c r="B9" s="213"/>
      <c r="C9" s="213"/>
      <c r="D9" s="213"/>
      <c r="E9" s="213"/>
      <c r="F9" s="220"/>
      <c r="G9" s="221"/>
      <c r="H9" s="221"/>
      <c r="I9" s="221" t="s">
        <v>76</v>
      </c>
      <c r="J9" s="221"/>
      <c r="K9" s="222"/>
      <c r="L9" s="1017" t="str">
        <f>入力ページ!F11</f>
        <v>鉾田市立海ぴぃ小学校</v>
      </c>
      <c r="M9" s="1017"/>
      <c r="N9" s="1017"/>
      <c r="O9" s="1017"/>
      <c r="P9" s="1017"/>
      <c r="Q9" s="1017"/>
      <c r="R9" s="1017"/>
      <c r="S9" s="1017"/>
      <c r="T9" s="1017"/>
      <c r="U9" s="1017"/>
      <c r="V9" s="1017"/>
      <c r="W9" s="1017"/>
      <c r="X9" s="1018"/>
    </row>
    <row r="10" spans="1:24" s="57" customFormat="1" ht="30" customHeight="1">
      <c r="A10" s="212"/>
      <c r="B10" s="213"/>
      <c r="C10" s="213"/>
      <c r="D10" s="213"/>
      <c r="E10" s="213"/>
      <c r="F10" s="220"/>
      <c r="G10" s="221"/>
      <c r="H10" s="221"/>
      <c r="I10" s="221" t="s">
        <v>141</v>
      </c>
      <c r="J10" s="221"/>
      <c r="K10" s="222"/>
      <c r="L10" s="1017" t="str">
        <f>入力ページ!F14</f>
        <v>海浜　太郎</v>
      </c>
      <c r="M10" s="1017"/>
      <c r="N10" s="1017"/>
      <c r="O10" s="1017"/>
      <c r="P10" s="1017"/>
      <c r="Q10" s="1017"/>
      <c r="R10" s="1017"/>
      <c r="S10" s="1017"/>
      <c r="T10" s="1017"/>
      <c r="U10" s="1017"/>
      <c r="V10" s="1017"/>
      <c r="W10" s="1017"/>
      <c r="X10" s="1018"/>
    </row>
    <row r="11" spans="1:24" s="57" customFormat="1" ht="30" customHeight="1">
      <c r="A11" s="212"/>
      <c r="B11" s="213"/>
      <c r="C11" s="213"/>
      <c r="D11" s="213"/>
      <c r="E11" s="213"/>
      <c r="F11" s="220"/>
      <c r="G11" s="221"/>
      <c r="H11" s="221"/>
      <c r="I11" s="221" t="s">
        <v>142</v>
      </c>
      <c r="J11" s="221"/>
      <c r="K11" s="222"/>
      <c r="L11" s="1039" t="str">
        <f>入力ページ!G19</f>
        <v>080</v>
      </c>
      <c r="M11" s="1039"/>
      <c r="N11" s="223" t="s">
        <v>143</v>
      </c>
      <c r="O11" s="1040" t="str">
        <f>入力ページ!J19</f>
        <v>123</v>
      </c>
      <c r="P11" s="1040"/>
      <c r="Q11" s="223" t="s">
        <v>144</v>
      </c>
      <c r="R11" s="1040" t="str">
        <f>入力ページ!M19</f>
        <v>4567</v>
      </c>
      <c r="S11" s="1040"/>
      <c r="T11" s="224"/>
      <c r="U11" s="225"/>
      <c r="V11" s="225"/>
      <c r="W11" s="225"/>
      <c r="X11" s="226"/>
    </row>
    <row r="12" spans="1:24" s="57" customFormat="1" ht="21" customHeight="1">
      <c r="A12" s="212"/>
      <c r="B12" s="213"/>
      <c r="C12" s="213"/>
      <c r="D12" s="213"/>
      <c r="E12" s="213"/>
      <c r="F12" s="213"/>
      <c r="G12" s="213"/>
      <c r="H12" s="213"/>
      <c r="I12" s="213"/>
      <c r="J12" s="213"/>
      <c r="K12" s="227"/>
      <c r="L12" s="227"/>
      <c r="M12" s="227"/>
      <c r="N12" s="227"/>
      <c r="O12" s="227"/>
      <c r="P12" s="228"/>
      <c r="Q12" s="227"/>
      <c r="R12" s="227"/>
      <c r="S12" s="227"/>
      <c r="T12" s="227"/>
      <c r="U12" s="227"/>
      <c r="V12" s="227"/>
      <c r="W12" s="227"/>
      <c r="X12" s="229"/>
    </row>
    <row r="13" spans="1:24" s="211" customFormat="1" ht="18" customHeight="1">
      <c r="A13" s="1026" t="s">
        <v>145</v>
      </c>
      <c r="B13" s="1027"/>
      <c r="C13" s="1027"/>
      <c r="D13" s="1027"/>
      <c r="E13" s="1027"/>
      <c r="F13" s="1027"/>
      <c r="G13" s="1027"/>
      <c r="H13" s="1027"/>
      <c r="I13" s="1027"/>
      <c r="J13" s="1027"/>
      <c r="K13" s="1027"/>
      <c r="L13" s="1027"/>
      <c r="M13" s="1027"/>
      <c r="N13" s="1027"/>
      <c r="O13" s="1027"/>
      <c r="P13" s="1027"/>
      <c r="Q13" s="1027"/>
      <c r="R13" s="1027"/>
      <c r="S13" s="1027"/>
      <c r="T13" s="1027"/>
      <c r="U13" s="1027"/>
      <c r="V13" s="1027"/>
      <c r="W13" s="1027"/>
      <c r="X13" s="1028"/>
    </row>
    <row r="14" spans="1:24" s="57" customFormat="1" ht="14.25">
      <c r="A14" s="1041"/>
      <c r="B14" s="1042"/>
      <c r="C14" s="1042"/>
      <c r="D14" s="1042"/>
      <c r="E14" s="1042"/>
      <c r="F14" s="1042"/>
      <c r="G14" s="1042"/>
      <c r="H14" s="1042"/>
      <c r="I14" s="1042"/>
      <c r="J14" s="1042"/>
      <c r="K14" s="1042"/>
      <c r="L14" s="1042"/>
      <c r="M14" s="1042"/>
      <c r="N14" s="1042"/>
      <c r="O14" s="1042"/>
      <c r="P14" s="1042"/>
      <c r="Q14" s="1042"/>
      <c r="R14" s="1042"/>
      <c r="S14" s="1042"/>
      <c r="T14" s="1042"/>
      <c r="U14" s="1042"/>
      <c r="V14" s="1042"/>
      <c r="W14" s="1042"/>
      <c r="X14" s="1043"/>
    </row>
    <row r="15" spans="1:24" s="57" customFormat="1" ht="34.5" customHeight="1">
      <c r="A15" s="1029" t="s">
        <v>37</v>
      </c>
      <c r="B15" s="1030"/>
      <c r="C15" s="1030"/>
      <c r="D15" s="1031" t="str">
        <f>入力ページ!F28</f>
        <v>宿泊学習</v>
      </c>
      <c r="E15" s="1032"/>
      <c r="F15" s="1032"/>
      <c r="G15" s="1032"/>
      <c r="H15" s="1032"/>
      <c r="I15" s="1032"/>
      <c r="J15" s="1032"/>
      <c r="K15" s="1032"/>
      <c r="L15" s="1032"/>
      <c r="M15" s="1032"/>
      <c r="N15" s="1032"/>
      <c r="O15" s="1032"/>
      <c r="P15" s="1032"/>
      <c r="Q15" s="1032"/>
      <c r="R15" s="1032"/>
      <c r="S15" s="1032"/>
      <c r="T15" s="1032"/>
      <c r="U15" s="1032"/>
      <c r="V15" s="1032"/>
      <c r="W15" s="1032"/>
      <c r="X15" s="1033"/>
    </row>
    <row r="16" spans="1:24" s="57" customFormat="1" ht="34.5" customHeight="1">
      <c r="A16" s="1029" t="s">
        <v>38</v>
      </c>
      <c r="B16" s="1030"/>
      <c r="C16" s="1030"/>
      <c r="D16" s="1031" t="str">
        <f>入力ページ!F29</f>
        <v>自然体験学習を通して、協調性を育むため</v>
      </c>
      <c r="E16" s="1032"/>
      <c r="F16" s="1032"/>
      <c r="G16" s="1032"/>
      <c r="H16" s="1032"/>
      <c r="I16" s="1032"/>
      <c r="J16" s="1032"/>
      <c r="K16" s="1032"/>
      <c r="L16" s="1032"/>
      <c r="M16" s="1032"/>
      <c r="N16" s="1032"/>
      <c r="O16" s="1032"/>
      <c r="P16" s="1032"/>
      <c r="Q16" s="1032"/>
      <c r="R16" s="1032"/>
      <c r="S16" s="1032"/>
      <c r="T16" s="1032"/>
      <c r="U16" s="1032"/>
      <c r="V16" s="1032"/>
      <c r="W16" s="1032"/>
      <c r="X16" s="1033"/>
    </row>
    <row r="17" spans="1:24" s="57" customFormat="1" ht="34.5" customHeight="1">
      <c r="A17" s="1034" t="s">
        <v>146</v>
      </c>
      <c r="B17" s="1035"/>
      <c r="C17" s="1035"/>
      <c r="D17" s="1036">
        <f>入力ページ!G22</f>
        <v>2025</v>
      </c>
      <c r="E17" s="1037"/>
      <c r="F17" s="230" t="s">
        <v>133</v>
      </c>
      <c r="G17" s="231">
        <f>入力ページ!J22</f>
        <v>7</v>
      </c>
      <c r="H17" s="230" t="s">
        <v>134</v>
      </c>
      <c r="I17" s="231">
        <f>入力ページ!L22</f>
        <v>14</v>
      </c>
      <c r="J17" s="232" t="s">
        <v>98</v>
      </c>
      <c r="K17" s="1038">
        <f>入力ページ!Q22</f>
        <v>9</v>
      </c>
      <c r="L17" s="1038"/>
      <c r="M17" s="233" t="s">
        <v>147</v>
      </c>
      <c r="N17" s="233" t="s">
        <v>148</v>
      </c>
      <c r="O17" s="234">
        <f>入力ページ!T22</f>
        <v>45853</v>
      </c>
      <c r="P17" s="230" t="s">
        <v>134</v>
      </c>
      <c r="Q17" s="235">
        <f>入力ページ!V22</f>
        <v>45853</v>
      </c>
      <c r="R17" s="230" t="s">
        <v>98</v>
      </c>
      <c r="S17" s="236">
        <f>入力ページ!AA22</f>
        <v>14</v>
      </c>
      <c r="T17" s="233" t="s">
        <v>147</v>
      </c>
      <c r="U17" s="236">
        <f>入力ページ!F21</f>
        <v>1</v>
      </c>
      <c r="V17" s="233" t="s">
        <v>149</v>
      </c>
      <c r="W17" s="236">
        <f>入力ページ!H21</f>
        <v>2</v>
      </c>
      <c r="X17" s="237" t="s">
        <v>150</v>
      </c>
    </row>
    <row r="18" spans="1:24" s="57" customFormat="1" ht="34.5" customHeight="1" thickBot="1">
      <c r="A18" s="1034" t="s">
        <v>39</v>
      </c>
      <c r="B18" s="1044"/>
      <c r="C18" s="1044"/>
      <c r="D18" s="238"/>
      <c r="E18" s="239"/>
      <c r="F18" s="1032" t="s">
        <v>151</v>
      </c>
      <c r="G18" s="1032"/>
      <c r="H18" s="1032"/>
      <c r="I18" s="240" t="s">
        <v>77</v>
      </c>
      <c r="J18" s="241" t="str">
        <f>IF(入力ページ!F30="あり","○","")</f>
        <v/>
      </c>
      <c r="K18" s="1032" t="s">
        <v>152</v>
      </c>
      <c r="L18" s="1032"/>
      <c r="M18" s="1045" t="s">
        <v>153</v>
      </c>
      <c r="N18" s="1045"/>
      <c r="O18" s="1045"/>
      <c r="P18" s="1032" t="s">
        <v>154</v>
      </c>
      <c r="Q18" s="1032"/>
      <c r="R18" s="1032"/>
      <c r="S18" s="240" t="s">
        <v>77</v>
      </c>
      <c r="T18" s="241" t="str">
        <f>IF(入力ページ!F30="なし","○","")</f>
        <v>○</v>
      </c>
      <c r="U18" s="240" t="s">
        <v>152</v>
      </c>
      <c r="V18" s="239"/>
      <c r="W18" s="239"/>
      <c r="X18" s="242"/>
    </row>
    <row r="19" spans="1:24" s="57" customFormat="1" ht="26.25" customHeight="1" thickBot="1">
      <c r="A19" s="1046" t="s">
        <v>45</v>
      </c>
      <c r="B19" s="1047"/>
      <c r="C19" s="1047"/>
      <c r="D19" s="1048"/>
      <c r="E19" s="1048"/>
      <c r="F19" s="1048"/>
      <c r="G19" s="1048"/>
      <c r="H19" s="1048"/>
      <c r="I19" s="1048"/>
      <c r="J19" s="1048"/>
      <c r="K19" s="1048"/>
      <c r="L19" s="1048"/>
      <c r="M19" s="1048"/>
      <c r="N19" s="1049"/>
      <c r="O19" s="1050" t="s">
        <v>155</v>
      </c>
      <c r="P19" s="1051"/>
      <c r="Q19" s="1051"/>
      <c r="R19" s="1051"/>
      <c r="S19" s="1051"/>
      <c r="T19" s="1051"/>
      <c r="U19" s="1051"/>
      <c r="V19" s="1051"/>
      <c r="W19" s="1051"/>
      <c r="X19" s="1052"/>
    </row>
    <row r="20" spans="1:24" s="57" customFormat="1" ht="12.75" customHeight="1">
      <c r="A20" s="1046"/>
      <c r="B20" s="1047"/>
      <c r="C20" s="1047"/>
      <c r="D20" s="1053" t="s">
        <v>156</v>
      </c>
      <c r="E20" s="1054"/>
      <c r="F20" s="1054"/>
      <c r="G20" s="1053" t="s">
        <v>56</v>
      </c>
      <c r="H20" s="1054"/>
      <c r="I20" s="1057"/>
      <c r="J20" s="1049" t="s">
        <v>52</v>
      </c>
      <c r="K20" s="1059"/>
      <c r="L20" s="1059"/>
      <c r="M20" s="1059"/>
      <c r="N20" s="1060"/>
      <c r="O20" s="1061" t="s">
        <v>156</v>
      </c>
      <c r="P20" s="1056"/>
      <c r="Q20" s="1056"/>
      <c r="R20" s="1064" t="s">
        <v>56</v>
      </c>
      <c r="S20" s="1065"/>
      <c r="T20" s="1066"/>
      <c r="U20" s="1068" t="s">
        <v>52</v>
      </c>
      <c r="V20" s="1069"/>
      <c r="W20" s="1069"/>
      <c r="X20" s="1070"/>
    </row>
    <row r="21" spans="1:24" s="57" customFormat="1" ht="12.75" customHeight="1">
      <c r="A21" s="1046"/>
      <c r="B21" s="1047"/>
      <c r="C21" s="1047"/>
      <c r="D21" s="1055"/>
      <c r="E21" s="1056"/>
      <c r="F21" s="1056"/>
      <c r="G21" s="1055"/>
      <c r="H21" s="1056"/>
      <c r="I21" s="1058"/>
      <c r="J21" s="1049"/>
      <c r="K21" s="1059"/>
      <c r="L21" s="1059"/>
      <c r="M21" s="1059"/>
      <c r="N21" s="1060"/>
      <c r="O21" s="1062"/>
      <c r="P21" s="1063"/>
      <c r="Q21" s="1063"/>
      <c r="R21" s="1062"/>
      <c r="S21" s="1063"/>
      <c r="T21" s="1067"/>
      <c r="U21" s="1071"/>
      <c r="V21" s="1072"/>
      <c r="W21" s="1072"/>
      <c r="X21" s="1073"/>
    </row>
    <row r="22" spans="1:24" s="57" customFormat="1" ht="42" customHeight="1">
      <c r="A22" s="1074" t="s">
        <v>46</v>
      </c>
      <c r="B22" s="1076" t="s">
        <v>157</v>
      </c>
      <c r="C22" s="1077"/>
      <c r="D22" s="1078">
        <f>入力ページ!E37</f>
        <v>0</v>
      </c>
      <c r="E22" s="1079"/>
      <c r="F22" s="1080"/>
      <c r="G22" s="1078">
        <f>入力ページ!E38</f>
        <v>0</v>
      </c>
      <c r="H22" s="1079"/>
      <c r="I22" s="1080"/>
      <c r="J22" s="1078">
        <f>入力ページ!E39</f>
        <v>0</v>
      </c>
      <c r="K22" s="1079"/>
      <c r="L22" s="1079"/>
      <c r="M22" s="1079"/>
      <c r="N22" s="1081"/>
      <c r="O22" s="1082"/>
      <c r="P22" s="1083"/>
      <c r="Q22" s="1083"/>
      <c r="R22" s="1082"/>
      <c r="S22" s="1083"/>
      <c r="T22" s="1084"/>
      <c r="U22" s="1085">
        <f t="shared" ref="U22:U33" si="0">SUM(O22,R22)</f>
        <v>0</v>
      </c>
      <c r="V22" s="1085"/>
      <c r="W22" s="1085"/>
      <c r="X22" s="1086"/>
    </row>
    <row r="23" spans="1:24" s="57" customFormat="1" ht="42" customHeight="1" thickBot="1">
      <c r="A23" s="1075"/>
      <c r="B23" s="1087" t="s">
        <v>158</v>
      </c>
      <c r="C23" s="1088"/>
      <c r="D23" s="1089">
        <f>入力ページ!G37</f>
        <v>0</v>
      </c>
      <c r="E23" s="1090"/>
      <c r="F23" s="1091"/>
      <c r="G23" s="1089">
        <f>入力ページ!G38</f>
        <v>0</v>
      </c>
      <c r="H23" s="1090"/>
      <c r="I23" s="1091"/>
      <c r="J23" s="1089">
        <f>入力ページ!G39</f>
        <v>0</v>
      </c>
      <c r="K23" s="1090"/>
      <c r="L23" s="1090"/>
      <c r="M23" s="1090"/>
      <c r="N23" s="1092"/>
      <c r="O23" s="1093"/>
      <c r="P23" s="1094"/>
      <c r="Q23" s="1094"/>
      <c r="R23" s="1093"/>
      <c r="S23" s="1094"/>
      <c r="T23" s="1095"/>
      <c r="U23" s="1096">
        <f t="shared" si="0"/>
        <v>0</v>
      </c>
      <c r="V23" s="1096"/>
      <c r="W23" s="1096"/>
      <c r="X23" s="1097"/>
    </row>
    <row r="24" spans="1:24" s="57" customFormat="1" ht="42" customHeight="1">
      <c r="A24" s="1074" t="s">
        <v>47</v>
      </c>
      <c r="B24" s="1076" t="s">
        <v>157</v>
      </c>
      <c r="C24" s="1077"/>
      <c r="D24" s="1078">
        <f>入力ページ!I37</f>
        <v>0</v>
      </c>
      <c r="E24" s="1079"/>
      <c r="F24" s="1080"/>
      <c r="G24" s="1078">
        <f>入力ページ!I38</f>
        <v>0</v>
      </c>
      <c r="H24" s="1079"/>
      <c r="I24" s="1080"/>
      <c r="J24" s="1078">
        <f>入力ページ!I39</f>
        <v>0</v>
      </c>
      <c r="K24" s="1079"/>
      <c r="L24" s="1079"/>
      <c r="M24" s="1079"/>
      <c r="N24" s="1081"/>
      <c r="O24" s="1082"/>
      <c r="P24" s="1083"/>
      <c r="Q24" s="1083"/>
      <c r="R24" s="1082"/>
      <c r="S24" s="1083"/>
      <c r="T24" s="1084"/>
      <c r="U24" s="1085">
        <f t="shared" si="0"/>
        <v>0</v>
      </c>
      <c r="V24" s="1085"/>
      <c r="W24" s="1085"/>
      <c r="X24" s="1086"/>
    </row>
    <row r="25" spans="1:24" s="57" customFormat="1" ht="42" customHeight="1" thickBot="1">
      <c r="A25" s="1075"/>
      <c r="B25" s="1087" t="s">
        <v>158</v>
      </c>
      <c r="C25" s="1088"/>
      <c r="D25" s="1089">
        <f>入力ページ!K37</f>
        <v>0</v>
      </c>
      <c r="E25" s="1090"/>
      <c r="F25" s="1091"/>
      <c r="G25" s="1089">
        <f>入力ページ!K38</f>
        <v>0</v>
      </c>
      <c r="H25" s="1090"/>
      <c r="I25" s="1091"/>
      <c r="J25" s="1089">
        <f>入力ページ!K39</f>
        <v>0</v>
      </c>
      <c r="K25" s="1090"/>
      <c r="L25" s="1090"/>
      <c r="M25" s="1090"/>
      <c r="N25" s="1092"/>
      <c r="O25" s="1093"/>
      <c r="P25" s="1094"/>
      <c r="Q25" s="1094"/>
      <c r="R25" s="1093"/>
      <c r="S25" s="1094"/>
      <c r="T25" s="1095"/>
      <c r="U25" s="1096">
        <f t="shared" si="0"/>
        <v>0</v>
      </c>
      <c r="V25" s="1096"/>
      <c r="W25" s="1096"/>
      <c r="X25" s="1097"/>
    </row>
    <row r="26" spans="1:24" s="57" customFormat="1" ht="42" customHeight="1">
      <c r="A26" s="1074" t="s">
        <v>58</v>
      </c>
      <c r="B26" s="1076" t="s">
        <v>157</v>
      </c>
      <c r="C26" s="1077"/>
      <c r="D26" s="1078">
        <f>入力ページ!M37</f>
        <v>22</v>
      </c>
      <c r="E26" s="1079"/>
      <c r="F26" s="1080"/>
      <c r="G26" s="1078">
        <f>入力ページ!M38</f>
        <v>23</v>
      </c>
      <c r="H26" s="1079"/>
      <c r="I26" s="1080"/>
      <c r="J26" s="1078">
        <f>入力ページ!M39</f>
        <v>45</v>
      </c>
      <c r="K26" s="1079"/>
      <c r="L26" s="1079"/>
      <c r="M26" s="1079"/>
      <c r="N26" s="1081"/>
      <c r="O26" s="1082"/>
      <c r="P26" s="1083"/>
      <c r="Q26" s="1083"/>
      <c r="R26" s="1082"/>
      <c r="S26" s="1083"/>
      <c r="T26" s="1084"/>
      <c r="U26" s="1085">
        <f t="shared" si="0"/>
        <v>0</v>
      </c>
      <c r="V26" s="1085"/>
      <c r="W26" s="1085"/>
      <c r="X26" s="1086"/>
    </row>
    <row r="27" spans="1:24" s="57" customFormat="1" ht="42" customHeight="1" thickBot="1">
      <c r="A27" s="1075"/>
      <c r="B27" s="1087" t="s">
        <v>158</v>
      </c>
      <c r="C27" s="1088"/>
      <c r="D27" s="1089">
        <f>入力ページ!O37</f>
        <v>1</v>
      </c>
      <c r="E27" s="1090"/>
      <c r="F27" s="1091"/>
      <c r="G27" s="1089">
        <f>入力ページ!O38</f>
        <v>0</v>
      </c>
      <c r="H27" s="1090"/>
      <c r="I27" s="1091"/>
      <c r="J27" s="1089">
        <f>入力ページ!O39</f>
        <v>1</v>
      </c>
      <c r="K27" s="1090"/>
      <c r="L27" s="1090"/>
      <c r="M27" s="1090"/>
      <c r="N27" s="1092"/>
      <c r="O27" s="1093"/>
      <c r="P27" s="1094"/>
      <c r="Q27" s="1094"/>
      <c r="R27" s="1093"/>
      <c r="S27" s="1094"/>
      <c r="T27" s="1095"/>
      <c r="U27" s="1096">
        <f t="shared" si="0"/>
        <v>0</v>
      </c>
      <c r="V27" s="1096"/>
      <c r="W27" s="1096"/>
      <c r="X27" s="1097"/>
    </row>
    <row r="28" spans="1:24" s="57" customFormat="1" ht="42" customHeight="1">
      <c r="A28" s="1074" t="s">
        <v>159</v>
      </c>
      <c r="B28" s="1076" t="s">
        <v>157</v>
      </c>
      <c r="C28" s="1077"/>
      <c r="D28" s="1078">
        <f>入力ページ!Q37</f>
        <v>0</v>
      </c>
      <c r="E28" s="1079"/>
      <c r="F28" s="1080"/>
      <c r="G28" s="1078">
        <f>入力ページ!Q38</f>
        <v>0</v>
      </c>
      <c r="H28" s="1079"/>
      <c r="I28" s="1080"/>
      <c r="J28" s="1078">
        <f>入力ページ!Q39</f>
        <v>0</v>
      </c>
      <c r="K28" s="1079"/>
      <c r="L28" s="1079"/>
      <c r="M28" s="1079"/>
      <c r="N28" s="1081"/>
      <c r="O28" s="1082"/>
      <c r="P28" s="1083"/>
      <c r="Q28" s="1083"/>
      <c r="R28" s="1082"/>
      <c r="S28" s="1083"/>
      <c r="T28" s="1084"/>
      <c r="U28" s="1085">
        <f t="shared" si="0"/>
        <v>0</v>
      </c>
      <c r="V28" s="1085"/>
      <c r="W28" s="1085"/>
      <c r="X28" s="1086"/>
    </row>
    <row r="29" spans="1:24" s="57" customFormat="1" ht="42" customHeight="1" thickBot="1">
      <c r="A29" s="1075"/>
      <c r="B29" s="1087" t="s">
        <v>158</v>
      </c>
      <c r="C29" s="1088"/>
      <c r="D29" s="1089">
        <f>入力ページ!S37</f>
        <v>0</v>
      </c>
      <c r="E29" s="1090"/>
      <c r="F29" s="1091"/>
      <c r="G29" s="1089">
        <f>入力ページ!S38</f>
        <v>0</v>
      </c>
      <c r="H29" s="1090"/>
      <c r="I29" s="1091"/>
      <c r="J29" s="1089">
        <f>入力ページ!S39</f>
        <v>0</v>
      </c>
      <c r="K29" s="1090"/>
      <c r="L29" s="1090"/>
      <c r="M29" s="1090"/>
      <c r="N29" s="1092"/>
      <c r="O29" s="1093"/>
      <c r="P29" s="1094"/>
      <c r="Q29" s="1094"/>
      <c r="R29" s="1093"/>
      <c r="S29" s="1094"/>
      <c r="T29" s="1095"/>
      <c r="U29" s="1096">
        <f t="shared" si="0"/>
        <v>0</v>
      </c>
      <c r="V29" s="1096"/>
      <c r="W29" s="1096"/>
      <c r="X29" s="1097"/>
    </row>
    <row r="30" spans="1:24" s="57" customFormat="1" ht="42" customHeight="1">
      <c r="A30" s="1098" t="s">
        <v>160</v>
      </c>
      <c r="B30" s="1076" t="s">
        <v>157</v>
      </c>
      <c r="C30" s="1077"/>
      <c r="D30" s="1099">
        <f>入力ページ!U37</f>
        <v>0</v>
      </c>
      <c r="E30" s="1100"/>
      <c r="F30" s="1100"/>
      <c r="G30" s="1099">
        <f>入力ページ!U38</f>
        <v>0</v>
      </c>
      <c r="H30" s="1100"/>
      <c r="I30" s="1101"/>
      <c r="J30" s="1078">
        <f>入力ページ!U39</f>
        <v>0</v>
      </c>
      <c r="K30" s="1079"/>
      <c r="L30" s="1079"/>
      <c r="M30" s="1079"/>
      <c r="N30" s="1081"/>
      <c r="O30" s="1082"/>
      <c r="P30" s="1083"/>
      <c r="Q30" s="1083"/>
      <c r="R30" s="1082"/>
      <c r="S30" s="1083"/>
      <c r="T30" s="1084"/>
      <c r="U30" s="1085">
        <f t="shared" si="0"/>
        <v>0</v>
      </c>
      <c r="V30" s="1085"/>
      <c r="W30" s="1085"/>
      <c r="X30" s="1086"/>
    </row>
    <row r="31" spans="1:24" s="57" customFormat="1" ht="42" customHeight="1" thickBot="1">
      <c r="A31" s="1098"/>
      <c r="B31" s="1087" t="s">
        <v>158</v>
      </c>
      <c r="C31" s="1088"/>
      <c r="D31" s="1102">
        <f>入力ページ!W37</f>
        <v>0</v>
      </c>
      <c r="E31" s="1103"/>
      <c r="F31" s="1103"/>
      <c r="G31" s="1102">
        <f>入力ページ!W38</f>
        <v>0</v>
      </c>
      <c r="H31" s="1103"/>
      <c r="I31" s="1104"/>
      <c r="J31" s="1089">
        <f>入力ページ!W39</f>
        <v>0</v>
      </c>
      <c r="K31" s="1090"/>
      <c r="L31" s="1090"/>
      <c r="M31" s="1090"/>
      <c r="N31" s="1092"/>
      <c r="O31" s="1093"/>
      <c r="P31" s="1094"/>
      <c r="Q31" s="1094"/>
      <c r="R31" s="1093"/>
      <c r="S31" s="1094"/>
      <c r="T31" s="1095"/>
      <c r="U31" s="1096">
        <f t="shared" si="0"/>
        <v>0</v>
      </c>
      <c r="V31" s="1096"/>
      <c r="W31" s="1096"/>
      <c r="X31" s="1097"/>
    </row>
    <row r="32" spans="1:24" s="57" customFormat="1" ht="42" customHeight="1">
      <c r="A32" s="1074" t="s">
        <v>161</v>
      </c>
      <c r="B32" s="1076" t="s">
        <v>157</v>
      </c>
      <c r="C32" s="1077"/>
      <c r="D32" s="1124">
        <f>入力ページ!Y37</f>
        <v>2</v>
      </c>
      <c r="E32" s="1125"/>
      <c r="F32" s="1125"/>
      <c r="G32" s="1124">
        <f>入力ページ!Y38</f>
        <v>2</v>
      </c>
      <c r="H32" s="1125"/>
      <c r="I32" s="1126"/>
      <c r="J32" s="1078">
        <f>入力ページ!Y39</f>
        <v>4</v>
      </c>
      <c r="K32" s="1079"/>
      <c r="L32" s="1079"/>
      <c r="M32" s="1079"/>
      <c r="N32" s="1081"/>
      <c r="O32" s="1082"/>
      <c r="P32" s="1083"/>
      <c r="Q32" s="1083"/>
      <c r="R32" s="1082"/>
      <c r="S32" s="1083"/>
      <c r="T32" s="1084"/>
      <c r="U32" s="1085">
        <f t="shared" si="0"/>
        <v>0</v>
      </c>
      <c r="V32" s="1085"/>
      <c r="W32" s="1085"/>
      <c r="X32" s="1086"/>
    </row>
    <row r="33" spans="1:24" s="57" customFormat="1" ht="42" customHeight="1" thickBot="1">
      <c r="A33" s="1123"/>
      <c r="B33" s="1114" t="s">
        <v>158</v>
      </c>
      <c r="C33" s="1115"/>
      <c r="D33" s="1116">
        <f>入力ページ!AA37</f>
        <v>0</v>
      </c>
      <c r="E33" s="1117"/>
      <c r="F33" s="1117"/>
      <c r="G33" s="1116">
        <f>入力ページ!AA38</f>
        <v>0</v>
      </c>
      <c r="H33" s="1117"/>
      <c r="I33" s="1118"/>
      <c r="J33" s="1116">
        <f>入力ページ!AA39</f>
        <v>0</v>
      </c>
      <c r="K33" s="1117"/>
      <c r="L33" s="1117"/>
      <c r="M33" s="1117"/>
      <c r="N33" s="1119"/>
      <c r="O33" s="1120"/>
      <c r="P33" s="1121"/>
      <c r="Q33" s="1121"/>
      <c r="R33" s="1120"/>
      <c r="S33" s="1121"/>
      <c r="T33" s="1122"/>
      <c r="U33" s="1117">
        <f t="shared" si="0"/>
        <v>0</v>
      </c>
      <c r="V33" s="1117"/>
      <c r="W33" s="1117"/>
      <c r="X33" s="1119"/>
    </row>
    <row r="34" spans="1:24" s="57" customFormat="1" ht="42" customHeight="1" thickTop="1">
      <c r="A34" s="1098" t="s">
        <v>52</v>
      </c>
      <c r="B34" s="1105" t="s">
        <v>157</v>
      </c>
      <c r="C34" s="1106"/>
      <c r="D34" s="1107">
        <f>入力ページ!AC37</f>
        <v>24</v>
      </c>
      <c r="E34" s="1108"/>
      <c r="F34" s="1108"/>
      <c r="G34" s="1107">
        <f>入力ページ!AC38</f>
        <v>25</v>
      </c>
      <c r="H34" s="1108"/>
      <c r="I34" s="1108"/>
      <c r="J34" s="1109">
        <f>入力ページ!AC39</f>
        <v>49</v>
      </c>
      <c r="K34" s="1110"/>
      <c r="L34" s="1110"/>
      <c r="M34" s="1110"/>
      <c r="N34" s="1111"/>
      <c r="O34" s="1112">
        <f>SUM(O22,O24,O26,O28,O30,O32)</f>
        <v>0</v>
      </c>
      <c r="P34" s="1113"/>
      <c r="Q34" s="1113"/>
      <c r="R34" s="1112">
        <f>SUM(R22,R24,R26,R28,R30,R32)</f>
        <v>0</v>
      </c>
      <c r="S34" s="1113"/>
      <c r="T34" s="1127"/>
      <c r="U34" s="1085">
        <f>SUM(U22,U24,U26,U28,U30,U32)</f>
        <v>0</v>
      </c>
      <c r="V34" s="1085"/>
      <c r="W34" s="1085"/>
      <c r="X34" s="1086"/>
    </row>
    <row r="35" spans="1:24" s="57" customFormat="1" ht="42" customHeight="1" thickBot="1">
      <c r="A35" s="1075"/>
      <c r="B35" s="1087" t="s">
        <v>158</v>
      </c>
      <c r="C35" s="1088"/>
      <c r="D35" s="1128">
        <f>入力ページ!AE37</f>
        <v>1</v>
      </c>
      <c r="E35" s="1129"/>
      <c r="F35" s="1129"/>
      <c r="G35" s="1128">
        <f>入力ページ!AE38</f>
        <v>0</v>
      </c>
      <c r="H35" s="1129"/>
      <c r="I35" s="1130"/>
      <c r="J35" s="1128">
        <f>入力ページ!AE39</f>
        <v>1</v>
      </c>
      <c r="K35" s="1129"/>
      <c r="L35" s="1129"/>
      <c r="M35" s="1129"/>
      <c r="N35" s="1131"/>
      <c r="O35" s="1132">
        <f>SUM(O23,O25,O27,O29,O31,O33)</f>
        <v>0</v>
      </c>
      <c r="P35" s="1096"/>
      <c r="Q35" s="1096"/>
      <c r="R35" s="1132">
        <f>SUM(R23,R25,R27,R29,R31,R33)</f>
        <v>0</v>
      </c>
      <c r="S35" s="1096"/>
      <c r="T35" s="1097"/>
      <c r="U35" s="1096">
        <f>SUM(U23,U25,U27,U29,U31,U33)</f>
        <v>0</v>
      </c>
      <c r="V35" s="1096"/>
      <c r="W35" s="1096"/>
      <c r="X35" s="1097"/>
    </row>
    <row r="36" spans="1:24" s="57" customFormat="1" ht="23.25" customHeight="1">
      <c r="A36" s="1136" t="s">
        <v>162</v>
      </c>
      <c r="B36" s="1140" t="s">
        <v>163</v>
      </c>
      <c r="C36" s="1141"/>
      <c r="D36" s="1141"/>
      <c r="E36" s="1141"/>
      <c r="F36" s="243" t="s">
        <v>139</v>
      </c>
      <c r="G36" s="244" t="str">
        <f>入力ページ!G17</f>
        <v>234</v>
      </c>
      <c r="H36" s="245" t="s">
        <v>140</v>
      </c>
      <c r="I36" s="1144" t="str">
        <f>入力ページ!I17</f>
        <v>5678</v>
      </c>
      <c r="J36" s="1144"/>
      <c r="K36" s="246"/>
      <c r="L36" s="246"/>
      <c r="M36" s="246"/>
      <c r="N36" s="246"/>
      <c r="O36" s="246"/>
      <c r="P36" s="246"/>
      <c r="Q36" s="1145"/>
      <c r="R36" s="1145"/>
      <c r="S36" s="1145"/>
      <c r="T36" s="1145"/>
      <c r="U36" s="247"/>
      <c r="V36" s="248"/>
      <c r="W36" s="247"/>
      <c r="X36" s="249"/>
    </row>
    <row r="37" spans="1:24" s="57" customFormat="1" ht="29.25" customHeight="1">
      <c r="A37" s="1137"/>
      <c r="B37" s="1142"/>
      <c r="C37" s="1143"/>
      <c r="D37" s="1143"/>
      <c r="E37" s="1143"/>
      <c r="F37" s="200"/>
      <c r="G37" s="1146" t="str">
        <f>IF(入力ページ!L17&lt;&gt;"",入力ページ!L17&amp;入力ページ!N17&amp;入力ページ!O17,"")</f>
        <v>茨城県鉾田市荒地123-4</v>
      </c>
      <c r="H37" s="1146"/>
      <c r="I37" s="1146"/>
      <c r="J37" s="1146"/>
      <c r="K37" s="1146"/>
      <c r="L37" s="1146"/>
      <c r="M37" s="1146"/>
      <c r="N37" s="1146"/>
      <c r="O37" s="1146"/>
      <c r="P37" s="1146"/>
      <c r="Q37" s="1146"/>
      <c r="R37" s="1146"/>
      <c r="S37" s="1146"/>
      <c r="T37" s="1146"/>
      <c r="U37" s="1146"/>
      <c r="V37" s="1146"/>
      <c r="W37" s="1146"/>
      <c r="X37" s="250"/>
    </row>
    <row r="38" spans="1:24" s="57" customFormat="1" ht="29.25" customHeight="1">
      <c r="A38" s="1138"/>
      <c r="B38" s="1142" t="s">
        <v>164</v>
      </c>
      <c r="C38" s="1143"/>
      <c r="D38" s="1143"/>
      <c r="E38" s="1143"/>
      <c r="F38" s="251"/>
      <c r="G38" s="1146" t="str">
        <f>入力ページ!Q14</f>
        <v>栃木　花子</v>
      </c>
      <c r="H38" s="1146"/>
      <c r="I38" s="1146"/>
      <c r="J38" s="1146"/>
      <c r="K38" s="1146"/>
      <c r="L38" s="1146"/>
      <c r="M38" s="1146"/>
      <c r="N38" s="1146"/>
      <c r="O38" s="1146"/>
      <c r="P38" s="1146"/>
      <c r="Q38" s="1146"/>
      <c r="R38" s="1146"/>
      <c r="S38" s="1146"/>
      <c r="T38" s="1146"/>
      <c r="U38" s="1146"/>
      <c r="V38" s="1146"/>
      <c r="W38" s="1146"/>
      <c r="X38" s="252"/>
    </row>
    <row r="39" spans="1:24" s="57" customFormat="1" ht="29.25" customHeight="1">
      <c r="A39" s="1139"/>
      <c r="B39" s="1147" t="s">
        <v>165</v>
      </c>
      <c r="C39" s="1148"/>
      <c r="D39" s="1148"/>
      <c r="E39" s="1148"/>
      <c r="F39" s="253"/>
      <c r="G39" s="1149" t="str">
        <f>入力ページ!Q19</f>
        <v>012</v>
      </c>
      <c r="H39" s="1149"/>
      <c r="I39" s="254" t="s">
        <v>143</v>
      </c>
      <c r="J39" s="1133" t="str">
        <f>入力ページ!T19</f>
        <v>3456</v>
      </c>
      <c r="K39" s="1133"/>
      <c r="L39" s="1133"/>
      <c r="M39" s="254" t="s">
        <v>144</v>
      </c>
      <c r="N39" s="1133" t="str">
        <f>入力ページ!W19</f>
        <v>0789</v>
      </c>
      <c r="O39" s="1133"/>
      <c r="P39" s="255"/>
      <c r="Q39" s="256"/>
      <c r="R39" s="256"/>
      <c r="S39" s="256"/>
      <c r="T39" s="256"/>
      <c r="U39" s="256"/>
      <c r="V39" s="256"/>
      <c r="W39" s="256"/>
      <c r="X39" s="257"/>
    </row>
    <row r="40" spans="1:24" s="57" customFormat="1" ht="17.25" customHeight="1">
      <c r="A40" s="258" t="s">
        <v>166</v>
      </c>
      <c r="B40" s="1134" t="s">
        <v>167</v>
      </c>
      <c r="C40" s="1134"/>
      <c r="D40" s="1134"/>
      <c r="E40" s="1134"/>
      <c r="F40" s="1134"/>
      <c r="G40" s="1134"/>
      <c r="H40" s="1134"/>
      <c r="I40" s="1134"/>
      <c r="J40" s="1134"/>
      <c r="K40" s="1134"/>
      <c r="L40" s="1134"/>
      <c r="M40" s="1134"/>
      <c r="N40" s="1134"/>
      <c r="O40" s="89"/>
      <c r="P40" s="89"/>
      <c r="Q40" s="89"/>
      <c r="R40" s="89"/>
      <c r="S40" s="89"/>
      <c r="T40" s="89"/>
      <c r="U40" s="89"/>
      <c r="V40" s="89"/>
      <c r="W40" s="89"/>
      <c r="X40" s="89"/>
    </row>
    <row r="41" spans="1:24" s="57" customFormat="1" ht="17.25" customHeight="1">
      <c r="A41" s="258" t="s">
        <v>168</v>
      </c>
      <c r="B41" s="1135" t="s">
        <v>169</v>
      </c>
      <c r="C41" s="1135"/>
      <c r="D41" s="1135"/>
      <c r="E41" s="1135"/>
      <c r="F41" s="1135"/>
      <c r="G41" s="1135"/>
      <c r="H41" s="1135"/>
      <c r="I41" s="1135"/>
      <c r="J41" s="1135"/>
      <c r="K41" s="1135"/>
      <c r="L41" s="1135"/>
      <c r="M41" s="1135"/>
      <c r="N41" s="1135"/>
      <c r="O41" s="1135"/>
      <c r="P41" s="1135"/>
      <c r="Q41" s="1135"/>
      <c r="R41" s="1135"/>
      <c r="S41" s="1135"/>
      <c r="T41" s="1135"/>
      <c r="U41" s="1135"/>
      <c r="V41" s="1135"/>
      <c r="W41" s="1135"/>
      <c r="X41" s="1135"/>
    </row>
  </sheetData>
  <sheetProtection selectLockedCells="1"/>
  <mergeCells count="157">
    <mergeCell ref="A36:A39"/>
    <mergeCell ref="B36:E37"/>
    <mergeCell ref="I36:J36"/>
    <mergeCell ref="Q36:T36"/>
    <mergeCell ref="G37:W37"/>
    <mergeCell ref="B38:E38"/>
    <mergeCell ref="G38:W38"/>
    <mergeCell ref="B39:E39"/>
    <mergeCell ref="G39:H39"/>
    <mergeCell ref="J39:L39"/>
    <mergeCell ref="D35:F35"/>
    <mergeCell ref="G35:I35"/>
    <mergeCell ref="J35:N35"/>
    <mergeCell ref="O35:Q35"/>
    <mergeCell ref="R35:T35"/>
    <mergeCell ref="U35:X35"/>
    <mergeCell ref="N39:O39"/>
    <mergeCell ref="B40:N40"/>
    <mergeCell ref="B41:X41"/>
    <mergeCell ref="A34:A35"/>
    <mergeCell ref="B34:C34"/>
    <mergeCell ref="D34:F34"/>
    <mergeCell ref="G34:I34"/>
    <mergeCell ref="J34:N34"/>
    <mergeCell ref="O34:Q34"/>
    <mergeCell ref="R32:T32"/>
    <mergeCell ref="U32:X32"/>
    <mergeCell ref="B33:C33"/>
    <mergeCell ref="D33:F33"/>
    <mergeCell ref="G33:I33"/>
    <mergeCell ref="J33:N33"/>
    <mergeCell ref="O33:Q33"/>
    <mergeCell ref="R33:T33"/>
    <mergeCell ref="U33:X33"/>
    <mergeCell ref="A32:A33"/>
    <mergeCell ref="B32:C32"/>
    <mergeCell ref="D32:F32"/>
    <mergeCell ref="G32:I32"/>
    <mergeCell ref="J32:N32"/>
    <mergeCell ref="O32:Q32"/>
    <mergeCell ref="R34:T34"/>
    <mergeCell ref="U34:X34"/>
    <mergeCell ref="B35:C35"/>
    <mergeCell ref="G28:I28"/>
    <mergeCell ref="J28:N28"/>
    <mergeCell ref="O28:Q28"/>
    <mergeCell ref="R30:T30"/>
    <mergeCell ref="U30:X30"/>
    <mergeCell ref="B31:C31"/>
    <mergeCell ref="D31:F31"/>
    <mergeCell ref="G31:I31"/>
    <mergeCell ref="J31:N31"/>
    <mergeCell ref="O31:Q31"/>
    <mergeCell ref="R31:T31"/>
    <mergeCell ref="U31:X31"/>
    <mergeCell ref="D27:F27"/>
    <mergeCell ref="G27:I27"/>
    <mergeCell ref="J27:N27"/>
    <mergeCell ref="O27:Q27"/>
    <mergeCell ref="R27:T27"/>
    <mergeCell ref="U27:X27"/>
    <mergeCell ref="A30:A31"/>
    <mergeCell ref="B30:C30"/>
    <mergeCell ref="D30:F30"/>
    <mergeCell ref="G30:I30"/>
    <mergeCell ref="J30:N30"/>
    <mergeCell ref="O30:Q30"/>
    <mergeCell ref="R28:T28"/>
    <mergeCell ref="U28:X28"/>
    <mergeCell ref="B29:C29"/>
    <mergeCell ref="D29:F29"/>
    <mergeCell ref="G29:I29"/>
    <mergeCell ref="J29:N29"/>
    <mergeCell ref="O29:Q29"/>
    <mergeCell ref="R29:T29"/>
    <mergeCell ref="U29:X29"/>
    <mergeCell ref="A28:A29"/>
    <mergeCell ref="B28:C28"/>
    <mergeCell ref="D28:F28"/>
    <mergeCell ref="A26:A27"/>
    <mergeCell ref="B26:C26"/>
    <mergeCell ref="D26:F26"/>
    <mergeCell ref="G26:I26"/>
    <mergeCell ref="J26:N26"/>
    <mergeCell ref="O26:Q26"/>
    <mergeCell ref="R24:T24"/>
    <mergeCell ref="U24:X24"/>
    <mergeCell ref="B25:C25"/>
    <mergeCell ref="D25:F25"/>
    <mergeCell ref="G25:I25"/>
    <mergeCell ref="J25:N25"/>
    <mergeCell ref="O25:Q25"/>
    <mergeCell ref="R25:T25"/>
    <mergeCell ref="U25:X25"/>
    <mergeCell ref="A24:A25"/>
    <mergeCell ref="B24:C24"/>
    <mergeCell ref="D24:F24"/>
    <mergeCell ref="G24:I24"/>
    <mergeCell ref="J24:N24"/>
    <mergeCell ref="O24:Q24"/>
    <mergeCell ref="R26:T26"/>
    <mergeCell ref="U26:X26"/>
    <mergeCell ref="B27:C27"/>
    <mergeCell ref="A22:A23"/>
    <mergeCell ref="B22:C22"/>
    <mergeCell ref="D22:F22"/>
    <mergeCell ref="G22:I22"/>
    <mergeCell ref="J22:N22"/>
    <mergeCell ref="O22:Q22"/>
    <mergeCell ref="R22:T22"/>
    <mergeCell ref="U22:X22"/>
    <mergeCell ref="B23:C23"/>
    <mergeCell ref="D23:F23"/>
    <mergeCell ref="G23:I23"/>
    <mergeCell ref="J23:N23"/>
    <mergeCell ref="O23:Q23"/>
    <mergeCell ref="R23:T23"/>
    <mergeCell ref="U23:X23"/>
    <mergeCell ref="A18:C18"/>
    <mergeCell ref="F18:H18"/>
    <mergeCell ref="K18:L18"/>
    <mergeCell ref="M18:O18"/>
    <mergeCell ref="P18:R18"/>
    <mergeCell ref="A19:C21"/>
    <mergeCell ref="D19:N19"/>
    <mergeCell ref="O19:X19"/>
    <mergeCell ref="D20:F21"/>
    <mergeCell ref="G20:I21"/>
    <mergeCell ref="J20:N21"/>
    <mergeCell ref="O20:Q21"/>
    <mergeCell ref="R20:T21"/>
    <mergeCell ref="U20:X21"/>
    <mergeCell ref="A15:C15"/>
    <mergeCell ref="D15:X15"/>
    <mergeCell ref="A16:C16"/>
    <mergeCell ref="D16:X16"/>
    <mergeCell ref="A17:C17"/>
    <mergeCell ref="D17:E17"/>
    <mergeCell ref="K17:L17"/>
    <mergeCell ref="L10:X10"/>
    <mergeCell ref="L11:M11"/>
    <mergeCell ref="O11:P11"/>
    <mergeCell ref="R11:S11"/>
    <mergeCell ref="A13:X13"/>
    <mergeCell ref="A14:X14"/>
    <mergeCell ref="G7:H8"/>
    <mergeCell ref="I7:J8"/>
    <mergeCell ref="K7:L7"/>
    <mergeCell ref="O7:P7"/>
    <mergeCell ref="L8:X8"/>
    <mergeCell ref="L9:X9"/>
    <mergeCell ref="A2:I2"/>
    <mergeCell ref="A3:X3"/>
    <mergeCell ref="A4:G4"/>
    <mergeCell ref="P4:Q4"/>
    <mergeCell ref="A5:G5"/>
    <mergeCell ref="A6:X6"/>
  </mergeCells>
  <phoneticPr fontId="3"/>
  <printOptions horizontalCentered="1" verticalCentered="1"/>
  <pageMargins left="0.6692913385826772" right="0.35433070866141736" top="0.35433070866141736" bottom="0.51181102362204722" header="0" footer="0"/>
  <pageSetup paperSize="9" scale="61" orientation="portrait" blackAndWhite="1" r:id="rId1"/>
  <headerFooter differentFirst="1" scaleWithDoc="0">
    <oddFooter>&amp;R⑥</oddFooter>
    <firstFooter>&amp;L&amp;G&amp;R⑥</first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◎施設管理</vt:lpstr>
      <vt:lpstr>入力ページ</vt:lpstr>
      <vt:lpstr>⑥利用計画書</vt:lpstr>
      <vt:lpstr>①許可申請</vt:lpstr>
      <vt:lpstr>①許可申請!Print_Area</vt:lpstr>
      <vt:lpstr>⑥利用計画書!Print_Area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tochigi.user26</dc:creator>
  <cp:lastModifiedBy>tochigi.user25</cp:lastModifiedBy>
  <cp:lastPrinted>2026-01-04T05:50:15Z</cp:lastPrinted>
  <dcterms:created xsi:type="dcterms:W3CDTF">2025-12-12T05:42:53Z</dcterms:created>
  <dcterms:modified xsi:type="dcterms:W3CDTF">2026-01-08T04:24:07Z</dcterms:modified>
</cp:coreProperties>
</file>